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145" windowWidth="14805" windowHeight="5970"/>
  </bookViews>
  <sheets>
    <sheet name="Всего-дор" sheetId="4" r:id="rId1"/>
  </sheets>
  <definedNames>
    <definedName name="_xlnm.Print_Titles" localSheetId="0">'Всего-дор'!$12:$12</definedName>
    <definedName name="_xlnm.Print_Area" localSheetId="0">'Всего-дор'!$A$1:$AA$430</definedName>
  </definedNames>
  <calcPr calcId="145621"/>
</workbook>
</file>

<file path=xl/calcChain.xml><?xml version="1.0" encoding="utf-8"?>
<calcChain xmlns="http://schemas.openxmlformats.org/spreadsheetml/2006/main">
  <c r="X219" i="4" l="1"/>
  <c r="X191" i="4"/>
  <c r="Y188" i="4" l="1"/>
  <c r="Y191" i="4" l="1"/>
  <c r="X126" i="4" l="1"/>
  <c r="Y24" i="4"/>
  <c r="Z147" i="4" l="1"/>
  <c r="Z129" i="4"/>
  <c r="Z125" i="4"/>
  <c r="Y23" i="4"/>
  <c r="Z123" i="4"/>
  <c r="Z23" i="4" s="1"/>
  <c r="Z100" i="4" l="1"/>
  <c r="Z99" i="4"/>
  <c r="U25" i="4" l="1"/>
  <c r="X390" i="4" l="1"/>
  <c r="X394" i="4"/>
  <c r="Z118" i="4"/>
  <c r="Z119" i="4"/>
  <c r="Y117" i="4"/>
  <c r="Z117" i="4" s="1"/>
  <c r="Z121" i="4"/>
  <c r="Z62" i="4"/>
  <c r="Z63" i="4"/>
  <c r="Y61" i="4"/>
  <c r="U61" i="4"/>
  <c r="T61" i="4"/>
  <c r="Z61" i="4" s="1"/>
  <c r="Y106" i="4"/>
  <c r="Y101" i="4"/>
  <c r="Z115" i="4"/>
  <c r="Z96" i="4" l="1"/>
  <c r="Z97" i="4"/>
  <c r="Y95" i="4"/>
  <c r="X95" i="4"/>
  <c r="Y81" i="4"/>
  <c r="Z95" i="4" l="1"/>
  <c r="X392" i="4"/>
  <c r="X130" i="4" l="1"/>
  <c r="X137" i="4"/>
  <c r="X133" i="4"/>
  <c r="X185" i="4"/>
  <c r="Z110" i="4" l="1"/>
  <c r="Z109" i="4"/>
  <c r="Z105" i="4"/>
  <c r="Z104" i="4"/>
  <c r="Z142" i="4" l="1"/>
  <c r="AC134" i="4"/>
  <c r="AC133" i="4"/>
  <c r="X143" i="4"/>
  <c r="Z143" i="4" s="1"/>
  <c r="Z146" i="4"/>
  <c r="X161" i="4"/>
  <c r="X187" i="4"/>
  <c r="X213" i="4" l="1"/>
  <c r="X209" i="4"/>
  <c r="X206" i="4"/>
  <c r="X199" i="4"/>
  <c r="X160" i="4"/>
  <c r="Z160" i="4" s="1"/>
  <c r="X159" i="4"/>
  <c r="Z159" i="4" s="1"/>
  <c r="X148" i="4"/>
  <c r="X166" i="4"/>
  <c r="X147" i="4" s="1"/>
  <c r="Z179" i="4"/>
  <c r="Z178" i="4"/>
  <c r="X113" i="4"/>
  <c r="X112" i="4"/>
  <c r="X108" i="4"/>
  <c r="X107" i="4"/>
  <c r="X92" i="4"/>
  <c r="X91" i="4"/>
  <c r="Z134" i="4" l="1"/>
  <c r="Z133" i="4"/>
  <c r="Y20" i="4" l="1"/>
  <c r="Y129" i="4"/>
  <c r="Z107" i="4"/>
  <c r="Z43" i="4"/>
  <c r="X384" i="4" l="1"/>
  <c r="Z388" i="4"/>
  <c r="Z389" i="4"/>
  <c r="Z390" i="4"/>
  <c r="X217" i="4"/>
  <c r="Y184" i="4"/>
  <c r="Y125" i="4" s="1"/>
  <c r="X186" i="4"/>
  <c r="Z186" i="4" s="1"/>
  <c r="Z139" i="4"/>
  <c r="Z138" i="4"/>
  <c r="Z137" i="4"/>
  <c r="Z136" i="4"/>
  <c r="X129" i="4"/>
  <c r="X85" i="4"/>
  <c r="X81" i="4" s="1"/>
  <c r="Z84" i="4"/>
  <c r="X106" i="4"/>
  <c r="Z108" i="4"/>
  <c r="X111" i="4"/>
  <c r="Z113" i="4"/>
  <c r="X184" i="4" l="1"/>
  <c r="X125" i="4" s="1"/>
  <c r="Z103" i="4"/>
  <c r="X102" i="4"/>
  <c r="Z102" i="4" s="1"/>
  <c r="X101" i="4" l="1"/>
  <c r="Z101" i="4" s="1"/>
  <c r="W27" i="4" l="1"/>
  <c r="U24" i="4"/>
  <c r="V309" i="4"/>
  <c r="V295" i="4"/>
  <c r="V286" i="4"/>
  <c r="V246" i="4"/>
  <c r="V39" i="4"/>
  <c r="Z135" i="4" l="1"/>
  <c r="Z145" i="4" l="1"/>
  <c r="W394" i="4"/>
  <c r="W213" i="4"/>
  <c r="W209" i="4"/>
  <c r="W191" i="4"/>
  <c r="W177" i="4"/>
  <c r="W167" i="4"/>
  <c r="W199" i="4"/>
  <c r="W130" i="4"/>
  <c r="W196" i="4"/>
  <c r="W91" i="4"/>
  <c r="W77" i="4"/>
  <c r="W85" i="4"/>
  <c r="Z93" i="4" l="1"/>
  <c r="Z94" i="4" l="1"/>
  <c r="Z45" i="4"/>
  <c r="Z42" i="4"/>
  <c r="Z230" i="4" l="1"/>
  <c r="V232" i="4"/>
  <c r="Z233" i="4"/>
  <c r="Z229" i="4"/>
  <c r="Y128" i="4" l="1"/>
  <c r="Z187" i="4"/>
  <c r="Z185" i="4"/>
  <c r="Z184" i="4" s="1"/>
  <c r="X128" i="4"/>
  <c r="Z128" i="4" l="1"/>
  <c r="Z114" i="4"/>
  <c r="Z112" i="4"/>
  <c r="Z111" i="4" s="1"/>
  <c r="Z106" i="4"/>
  <c r="Z98" i="4"/>
  <c r="X90" i="4"/>
  <c r="X23" i="4" s="1"/>
  <c r="W206" i="4" l="1"/>
  <c r="W24" i="4" l="1"/>
  <c r="W202" i="4" l="1"/>
  <c r="W232" i="4" l="1"/>
  <c r="Z232" i="4" s="1"/>
  <c r="W158" i="4"/>
  <c r="W219" i="4"/>
  <c r="Z144" i="4" l="1"/>
  <c r="Z183" i="4"/>
  <c r="Y198" i="4"/>
  <c r="X198" i="4"/>
  <c r="W127" i="4" l="1"/>
  <c r="W21" i="4" s="1"/>
  <c r="X21" i="4"/>
  <c r="Y127" i="4"/>
  <c r="Y21" i="4" s="1"/>
  <c r="W132" i="4"/>
  <c r="X393" i="4"/>
  <c r="X352" i="4" s="1"/>
  <c r="Y393" i="4"/>
  <c r="W129" i="4" l="1"/>
  <c r="Z132" i="4"/>
  <c r="Z21" i="4"/>
  <c r="Z127" i="4"/>
  <c r="Z158" i="4" l="1"/>
  <c r="Z157" i="4"/>
  <c r="Z216" i="4"/>
  <c r="Z212" i="4"/>
  <c r="Z235" i="4"/>
  <c r="Z234" i="4"/>
  <c r="W217" i="4"/>
  <c r="Z177" i="4"/>
  <c r="Z176" i="4" l="1"/>
  <c r="W166" i="4"/>
  <c r="W147" i="4" s="1"/>
  <c r="W395" i="4"/>
  <c r="W393" i="4" s="1"/>
  <c r="Z30" i="4" l="1"/>
  <c r="W90" i="4"/>
  <c r="Z90" i="4" s="1"/>
  <c r="Z91" i="4"/>
  <c r="Z88" i="4"/>
  <c r="W81" i="4"/>
  <c r="Z86" i="4"/>
  <c r="W78" i="4"/>
  <c r="W72" i="4" s="1"/>
  <c r="Z92" i="4" l="1"/>
  <c r="Z85" i="4"/>
  <c r="W23" i="4"/>
  <c r="Z76" i="4"/>
  <c r="W198" i="4" l="1"/>
  <c r="V253" i="4" l="1"/>
  <c r="V252" i="4" s="1"/>
  <c r="V191" i="4" l="1"/>
  <c r="V217" i="4"/>
  <c r="V130" i="4"/>
  <c r="V129" i="4" s="1"/>
  <c r="V199" i="4"/>
  <c r="V200" i="4"/>
  <c r="V170" i="4" l="1"/>
  <c r="V167" i="4"/>
  <c r="V268" i="4" l="1"/>
  <c r="V242" i="4" s="1"/>
  <c r="V266" i="4"/>
  <c r="V265" i="4" l="1"/>
  <c r="V73" i="4" l="1"/>
  <c r="V75" i="4"/>
  <c r="V244" i="4" l="1"/>
  <c r="Z244" i="4" s="1"/>
  <c r="V228" i="4" l="1"/>
  <c r="Z236" i="4"/>
  <c r="Z270" i="4"/>
  <c r="V258" i="4"/>
  <c r="Z263" i="4"/>
  <c r="Z256" i="4"/>
  <c r="Z250" i="4"/>
  <c r="Z227" i="4"/>
  <c r="Z201" i="4"/>
  <c r="Z193" i="4"/>
  <c r="V395" i="4" l="1"/>
  <c r="V28" i="4"/>
  <c r="Z156" i="4"/>
  <c r="Z175" i="4"/>
  <c r="V225" i="4" l="1"/>
  <c r="V224" i="4" s="1"/>
  <c r="V190" i="4"/>
  <c r="V209" i="4"/>
  <c r="V171" i="4"/>
  <c r="V219" i="4" l="1"/>
  <c r="V198" i="4"/>
  <c r="Z79" i="4" l="1"/>
  <c r="Z46" i="4"/>
  <c r="Z34" i="4"/>
  <c r="Z35" i="4"/>
  <c r="Z78" i="4"/>
  <c r="Z77" i="4"/>
  <c r="Z29" i="4"/>
  <c r="Z383" i="4" l="1"/>
  <c r="W161" i="4"/>
  <c r="Z32" i="4" l="1"/>
  <c r="V399" i="4" l="1"/>
  <c r="V273" i="4"/>
  <c r="Z80" i="4" l="1"/>
  <c r="V174" i="4" l="1"/>
  <c r="V166" i="4" s="1"/>
  <c r="V148" i="4"/>
  <c r="V154" i="4"/>
  <c r="V155" i="4" l="1"/>
  <c r="Z155" i="4" s="1"/>
  <c r="V213" i="4"/>
  <c r="V243" i="4"/>
  <c r="Z243" i="4" s="1"/>
  <c r="V240" i="4"/>
  <c r="T161" i="4"/>
  <c r="V161" i="4"/>
  <c r="V152" i="4"/>
  <c r="Z152" i="4" s="1"/>
  <c r="V153" i="4"/>
  <c r="W190" i="4"/>
  <c r="X190" i="4"/>
  <c r="Y190" i="4"/>
  <c r="Z192" i="4"/>
  <c r="U191" i="4"/>
  <c r="T191" i="4"/>
  <c r="Z226" i="4"/>
  <c r="Z225" i="4"/>
  <c r="U223" i="4"/>
  <c r="Z223" i="4" s="1"/>
  <c r="Z200" i="4"/>
  <c r="U199" i="4"/>
  <c r="T199" i="4"/>
  <c r="Z174" i="4"/>
  <c r="Z131" i="4"/>
  <c r="Z154" i="4"/>
  <c r="V83" i="4"/>
  <c r="V81" i="4" s="1"/>
  <c r="Z81" i="4" s="1"/>
  <c r="Z82" i="4"/>
  <c r="Z153" i="4" l="1"/>
  <c r="Z224" i="4"/>
  <c r="V222" i="4"/>
  <c r="Z222" i="4" s="1"/>
  <c r="Z191" i="4"/>
  <c r="Z190" i="4" s="1"/>
  <c r="U221" i="4"/>
  <c r="Z199" i="4"/>
  <c r="V221" i="4" l="1"/>
  <c r="Z221" i="4" s="1"/>
  <c r="Z173" i="4"/>
  <c r="Z172" i="4"/>
  <c r="Z171" i="4"/>
  <c r="Z87" i="4"/>
  <c r="V72" i="4"/>
  <c r="Z73" i="4"/>
  <c r="Z74" i="4"/>
  <c r="Z75" i="4"/>
  <c r="Z269" i="4"/>
  <c r="Z262" i="4"/>
  <c r="Z255" i="4"/>
  <c r="Z249" i="4"/>
  <c r="Z72" i="4" l="1"/>
  <c r="Z83" i="4"/>
  <c r="Z350" i="4" l="1"/>
  <c r="Z349" i="4"/>
  <c r="Z348" i="4"/>
  <c r="Z347" i="4"/>
  <c r="V346" i="4"/>
  <c r="Z346" i="4" s="1"/>
  <c r="Z345" i="4"/>
  <c r="Z344" i="4"/>
  <c r="Z343" i="4"/>
  <c r="Z342" i="4"/>
  <c r="V341" i="4"/>
  <c r="Z341" i="4" s="1"/>
  <c r="Z340" i="4"/>
  <c r="Z339" i="4"/>
  <c r="Z338" i="4"/>
  <c r="Z337" i="4"/>
  <c r="V336" i="4"/>
  <c r="Z336" i="4" s="1"/>
  <c r="Z335" i="4"/>
  <c r="Z334" i="4"/>
  <c r="Z333" i="4"/>
  <c r="Z332" i="4"/>
  <c r="V331" i="4"/>
  <c r="Z331" i="4" s="1"/>
  <c r="Z330" i="4"/>
  <c r="Z329" i="4"/>
  <c r="Z328" i="4"/>
  <c r="Z327" i="4"/>
  <c r="Z326" i="4"/>
  <c r="V325" i="4"/>
  <c r="Z325" i="4" s="1"/>
  <c r="Z324" i="4"/>
  <c r="Z323" i="4"/>
  <c r="Z322" i="4"/>
  <c r="Z321" i="4"/>
  <c r="Z320" i="4"/>
  <c r="V319" i="4"/>
  <c r="Z319" i="4" s="1"/>
  <c r="Z312" i="4"/>
  <c r="Z310" i="4"/>
  <c r="Z311" i="4"/>
  <c r="Z308" i="4"/>
  <c r="Z305" i="4"/>
  <c r="Z306" i="4"/>
  <c r="Z307" i="4"/>
  <c r="Z303" i="4"/>
  <c r="Z300" i="4"/>
  <c r="Z301" i="4"/>
  <c r="Z302" i="4"/>
  <c r="Z298" i="4"/>
  <c r="Z296" i="4"/>
  <c r="Z297" i="4"/>
  <c r="Z294" i="4"/>
  <c r="Z291" i="4"/>
  <c r="Z292" i="4"/>
  <c r="Z293" i="4"/>
  <c r="Z289" i="4"/>
  <c r="Z287" i="4"/>
  <c r="Z288" i="4"/>
  <c r="Z309" i="4"/>
  <c r="V304" i="4"/>
  <c r="Z304" i="4" s="1"/>
  <c r="V299" i="4"/>
  <c r="Z299" i="4" s="1"/>
  <c r="Z295" i="4"/>
  <c r="V290" i="4"/>
  <c r="Z290" i="4" s="1"/>
  <c r="Z286" i="4"/>
  <c r="Z314" i="4"/>
  <c r="Z315" i="4"/>
  <c r="Z316" i="4"/>
  <c r="Z317" i="4"/>
  <c r="Z318" i="4"/>
  <c r="V313" i="4"/>
  <c r="Z313" i="4" s="1"/>
  <c r="U217" i="4" l="1"/>
  <c r="U219" i="4"/>
  <c r="V239" i="4" l="1"/>
  <c r="V237" i="4" s="1"/>
  <c r="Z261" i="4"/>
  <c r="T39" i="4"/>
  <c r="Z41" i="4"/>
  <c r="Z242" i="4" l="1"/>
  <c r="Z268" i="4"/>
  <c r="U129" i="4"/>
  <c r="T129" i="4"/>
  <c r="V151" i="4" l="1"/>
  <c r="V147" i="4" s="1"/>
  <c r="Z170" i="4"/>
  <c r="Z151" i="4" l="1"/>
  <c r="V245" i="4"/>
  <c r="V238" i="4" s="1"/>
  <c r="U359" i="4" l="1"/>
  <c r="Z364" i="4"/>
  <c r="Z365" i="4"/>
  <c r="U67" i="4"/>
  <c r="V398" i="4" l="1"/>
  <c r="W398" i="4"/>
  <c r="W399" i="4" s="1"/>
  <c r="X398" i="4"/>
  <c r="X399" i="4" s="1"/>
  <c r="Y398" i="4"/>
  <c r="Y399" i="4" s="1"/>
  <c r="U399" i="4" l="1"/>
  <c r="U398" i="4"/>
  <c r="U273" i="4"/>
  <c r="U196" i="4"/>
  <c r="U379" i="4" l="1"/>
  <c r="U58" i="4"/>
  <c r="U51" i="4"/>
  <c r="U275" i="4"/>
  <c r="U266" i="4"/>
  <c r="U259" i="4"/>
  <c r="U253" i="4"/>
  <c r="U247" i="4"/>
  <c r="U213" i="4"/>
  <c r="U209" i="4"/>
  <c r="U206" i="4"/>
  <c r="U198" i="4"/>
  <c r="U190" i="4"/>
  <c r="U167" i="4"/>
  <c r="U130" i="4"/>
  <c r="U180" i="4" l="1"/>
  <c r="U161" i="4" s="1"/>
  <c r="Z161" i="4" s="1"/>
  <c r="V378" i="4" l="1"/>
  <c r="U378" i="4"/>
  <c r="Z381" i="4"/>
  <c r="U395" i="4" l="1"/>
  <c r="U56" i="4" l="1"/>
  <c r="U40" i="4"/>
  <c r="U39" i="4" s="1"/>
  <c r="Z39" i="4" s="1"/>
  <c r="U28" i="4"/>
  <c r="U147" i="4" l="1"/>
  <c r="Z150" i="4"/>
  <c r="U166" i="4"/>
  <c r="Z169" i="4"/>
  <c r="U354" i="4" l="1"/>
  <c r="Z368" i="4"/>
  <c r="Z366" i="4"/>
  <c r="T26" i="4" l="1"/>
  <c r="U26" i="4"/>
  <c r="W352" i="4" l="1"/>
  <c r="W351" i="4" s="1"/>
  <c r="X351" i="4"/>
  <c r="Y352" i="4"/>
  <c r="Y351" i="4" s="1"/>
  <c r="W125" i="4"/>
  <c r="V393" i="4" l="1"/>
  <c r="V352" i="4" s="1"/>
  <c r="U393" i="4" l="1"/>
  <c r="Z394" i="4"/>
  <c r="Z395" i="4"/>
  <c r="Z393" i="4" l="1"/>
  <c r="U245" i="4"/>
  <c r="U238" i="4" s="1"/>
  <c r="Z31" i="4" l="1"/>
  <c r="U27" i="4"/>
  <c r="W148" i="4" l="1"/>
  <c r="V125" i="4" l="1"/>
  <c r="Z228" i="4"/>
  <c r="U211" i="4" l="1"/>
  <c r="U210" i="4"/>
  <c r="Z281" i="4" l="1"/>
  <c r="Z277" i="4"/>
  <c r="Z285" i="4"/>
  <c r="U283" i="4"/>
  <c r="Z283" i="4" s="1"/>
  <c r="Z284" i="4"/>
  <c r="U279" i="4"/>
  <c r="U278" i="4" s="1"/>
  <c r="Z278" i="4" s="1"/>
  <c r="Z280" i="4"/>
  <c r="Z276" i="4"/>
  <c r="Z275" i="4"/>
  <c r="U384" i="4"/>
  <c r="Z387" i="4"/>
  <c r="Z66" i="4"/>
  <c r="Z67" i="4"/>
  <c r="U65" i="4"/>
  <c r="U23" i="4" s="1"/>
  <c r="T65" i="4"/>
  <c r="Z65" i="4" l="1"/>
  <c r="U274" i="4"/>
  <c r="Z274" i="4" s="1"/>
  <c r="U282" i="4"/>
  <c r="Z282" i="4" s="1"/>
  <c r="Z279" i="4"/>
  <c r="Z47" i="4" l="1"/>
  <c r="U148" i="4" l="1"/>
  <c r="Z386" i="4"/>
  <c r="U352" i="4"/>
  <c r="T378" i="4"/>
  <c r="Z380" i="4"/>
  <c r="T361" i="4"/>
  <c r="Z378" i="4" l="1"/>
  <c r="T355" i="4"/>
  <c r="T357" i="4"/>
  <c r="T217" i="4" l="1"/>
  <c r="T190" i="4"/>
  <c r="T130" i="4"/>
  <c r="T385" i="4" l="1"/>
  <c r="T384" i="4" s="1"/>
  <c r="Z384" i="4" s="1"/>
  <c r="Z362" i="4"/>
  <c r="Z363" i="4"/>
  <c r="T259" i="4"/>
  <c r="T273" i="4" l="1"/>
  <c r="Z267" i="4"/>
  <c r="Z260" i="4"/>
  <c r="Z254" i="4"/>
  <c r="Z248" i="4"/>
  <c r="U246" i="4"/>
  <c r="T241" i="4"/>
  <c r="U240" i="4"/>
  <c r="U239" i="4" s="1"/>
  <c r="U237" i="4" s="1"/>
  <c r="T246" i="4"/>
  <c r="U252" i="4"/>
  <c r="U258" i="4"/>
  <c r="T258" i="4"/>
  <c r="U265" i="4"/>
  <c r="Z246" i="4" l="1"/>
  <c r="Z241" i="4"/>
  <c r="T257" i="4"/>
  <c r="T210" i="4"/>
  <c r="T209" i="4"/>
  <c r="T164" i="4"/>
  <c r="T253" i="4"/>
  <c r="T252" i="4" l="1"/>
  <c r="T214" i="4"/>
  <c r="T51" i="4" l="1"/>
  <c r="T48" i="4"/>
  <c r="T70" i="4"/>
  <c r="T405" i="4"/>
  <c r="T182" i="4"/>
  <c r="T196" i="4"/>
  <c r="T203" i="4"/>
  <c r="T202" i="4"/>
  <c r="T189" i="4"/>
  <c r="V189" i="4"/>
  <c r="W189" i="4"/>
  <c r="X189" i="4"/>
  <c r="Y189" i="4"/>
  <c r="T198" i="4"/>
  <c r="T168" i="4"/>
  <c r="T167" i="4"/>
  <c r="T149" i="4" l="1"/>
  <c r="Z149" i="4" s="1"/>
  <c r="T148" i="4"/>
  <c r="Z148" i="4" s="1"/>
  <c r="Z168" i="4"/>
  <c r="T166" i="4"/>
  <c r="Z166" i="4" s="1"/>
  <c r="T147" i="4" l="1"/>
  <c r="T354" i="4" l="1"/>
  <c r="U205" i="4" l="1"/>
  <c r="V205" i="4"/>
  <c r="W205" i="4"/>
  <c r="X205" i="4"/>
  <c r="Y205" i="4"/>
  <c r="T205" i="4"/>
  <c r="Z218" i="4"/>
  <c r="T360" i="4" l="1"/>
  <c r="T359" i="4" s="1"/>
  <c r="T352" i="4" s="1"/>
  <c r="Z391" i="4" l="1"/>
  <c r="Z360" i="4"/>
  <c r="Z361" i="4"/>
  <c r="Z385" i="4" l="1"/>
  <c r="Z392" i="4"/>
  <c r="Z369" i="4" l="1"/>
  <c r="T126" i="4" l="1"/>
  <c r="Z162" i="4" l="1"/>
  <c r="Z163" i="4"/>
  <c r="Z164" i="4"/>
  <c r="Z165" i="4"/>
  <c r="Z167" i="4"/>
  <c r="Z71" i="4" l="1"/>
  <c r="Z70" i="4"/>
  <c r="T266" i="4"/>
  <c r="T265" i="4" l="1"/>
  <c r="T240" i="4"/>
  <c r="Z57" i="4"/>
  <c r="Z52" i="4"/>
  <c r="Z49" i="4"/>
  <c r="Z38" i="4"/>
  <c r="Z69" i="4"/>
  <c r="T239" i="4" l="1"/>
  <c r="T237" i="4" s="1"/>
  <c r="Z240" i="4"/>
  <c r="T264" i="4"/>
  <c r="T206" i="4"/>
  <c r="Z68" i="4" l="1"/>
  <c r="Z382" i="4" l="1"/>
  <c r="Z379" i="4"/>
  <c r="T28" i="4" l="1"/>
  <c r="T351" i="4" l="1"/>
  <c r="V351" i="4"/>
  <c r="Z367" i="4"/>
  <c r="Z354" i="4" s="1"/>
  <c r="Z359" i="4"/>
  <c r="U351" i="4" l="1"/>
  <c r="Z56" i="4"/>
  <c r="Z58" i="4"/>
  <c r="Z59" i="4"/>
  <c r="Z60" i="4"/>
  <c r="Z25" i="4" l="1"/>
  <c r="T398" i="4" l="1"/>
  <c r="Z28" i="4" l="1"/>
  <c r="Z37" i="4"/>
  <c r="Z40" i="4"/>
  <c r="Z48" i="4"/>
  <c r="Z50" i="4"/>
  <c r="Z140" i="4"/>
  <c r="Z181" i="4"/>
  <c r="U15" i="4" l="1"/>
  <c r="V27" i="4"/>
  <c r="V23" i="4" s="1"/>
  <c r="T27" i="4"/>
  <c r="T23" i="4" s="1"/>
  <c r="Z207" i="4" l="1"/>
  <c r="Z182" i="4" l="1"/>
  <c r="U18" i="4" l="1"/>
  <c r="V18" i="4"/>
  <c r="W18" i="4"/>
  <c r="X18" i="4"/>
  <c r="Y18" i="4"/>
  <c r="T18" i="4"/>
  <c r="W406" i="4"/>
  <c r="X406" i="4"/>
  <c r="Y406" i="4"/>
  <c r="Y16" i="4"/>
  <c r="T16" i="4"/>
  <c r="U204" i="4" l="1"/>
  <c r="U188" i="4" s="1"/>
  <c r="V204" i="4"/>
  <c r="V188" i="4" s="1"/>
  <c r="W204" i="4"/>
  <c r="W188" i="4" s="1"/>
  <c r="X204" i="4"/>
  <c r="X188" i="4" s="1"/>
  <c r="X22" i="4" s="1"/>
  <c r="Y204" i="4"/>
  <c r="T204" i="4"/>
  <c r="T188" i="4" s="1"/>
  <c r="Y22" i="4" l="1"/>
  <c r="U189" i="4"/>
  <c r="U17" i="4" s="1"/>
  <c r="V17" i="4"/>
  <c r="W17" i="4"/>
  <c r="X17" i="4"/>
  <c r="Y17" i="4"/>
  <c r="Z17" i="4" s="1"/>
  <c r="Z189" i="4"/>
  <c r="T17" i="4"/>
  <c r="Z401" i="4"/>
  <c r="Z427" i="4"/>
  <c r="Z26" i="4"/>
  <c r="Z27" i="4"/>
  <c r="Z51" i="4"/>
  <c r="Z53" i="4"/>
  <c r="Z54" i="4"/>
  <c r="Z55" i="4"/>
  <c r="Z195" i="4"/>
  <c r="Z196" i="4"/>
  <c r="Z197" i="4"/>
  <c r="Z202" i="4"/>
  <c r="Z203" i="4"/>
  <c r="Z208" i="4"/>
  <c r="Z210" i="4"/>
  <c r="Z211" i="4"/>
  <c r="Z214" i="4"/>
  <c r="Z215" i="4"/>
  <c r="Z220" i="4"/>
  <c r="Z251" i="4"/>
  <c r="Z257" i="4"/>
  <c r="Z264" i="4"/>
  <c r="Z266" i="4"/>
  <c r="Z265" i="4" s="1"/>
  <c r="Z271" i="4"/>
  <c r="Z273" i="4"/>
  <c r="Z353" i="4"/>
  <c r="Z355" i="4"/>
  <c r="Z357" i="4"/>
  <c r="Z371" i="4"/>
  <c r="Z373" i="4"/>
  <c r="Z375" i="4"/>
  <c r="Z377" i="4"/>
  <c r="Z398" i="4"/>
  <c r="Z399" i="4"/>
  <c r="Z403" i="4"/>
  <c r="Z405" i="4"/>
  <c r="Z412" i="4"/>
  <c r="Z414" i="4"/>
  <c r="Z416" i="4"/>
  <c r="Z418" i="4"/>
  <c r="Z419" i="4"/>
  <c r="Z421" i="4"/>
  <c r="Z423" i="4"/>
  <c r="Z425" i="4"/>
  <c r="Y13" i="4" l="1"/>
  <c r="Z352" i="4"/>
  <c r="Z351" i="4" s="1"/>
  <c r="Z205" i="4"/>
  <c r="Z33" i="4" l="1"/>
  <c r="Z15" i="4"/>
  <c r="X16" i="4"/>
  <c r="W126" i="4"/>
  <c r="W16" i="4" s="1"/>
  <c r="V126" i="4"/>
  <c r="V16" i="4" s="1"/>
  <c r="U126" i="4"/>
  <c r="U16" i="4" s="1"/>
  <c r="Z141" i="4" l="1"/>
  <c r="Z24" i="4" l="1"/>
  <c r="U406" i="4" l="1"/>
  <c r="T406" i="4"/>
  <c r="T125" i="4" l="1"/>
  <c r="T245" i="4"/>
  <c r="V406" i="4"/>
  <c r="Z245" i="4" l="1"/>
  <c r="Z408" i="4"/>
  <c r="Z409" i="4"/>
  <c r="Z253" i="4" l="1"/>
  <c r="Z252" i="4" s="1"/>
  <c r="U125" i="4"/>
  <c r="Z259" i="4"/>
  <c r="Z258" i="4" s="1"/>
  <c r="Z180" i="4"/>
  <c r="Z219" i="4"/>
  <c r="Z247" i="4"/>
  <c r="Z198" i="4"/>
  <c r="Z406" i="4" l="1"/>
  <c r="Z217" i="4"/>
  <c r="T22" i="4"/>
  <c r="Z209" i="4"/>
  <c r="Z213" i="4"/>
  <c r="Z130" i="4"/>
  <c r="Z206" i="4"/>
  <c r="W22" i="4"/>
  <c r="T20" i="4"/>
  <c r="U20" i="4"/>
  <c r="V20" i="4"/>
  <c r="W20" i="4"/>
  <c r="X20" i="4"/>
  <c r="Z204" i="4" l="1"/>
  <c r="Z188" i="4" s="1"/>
  <c r="Z22" i="4" s="1"/>
  <c r="Z20" i="4"/>
  <c r="T238" i="4" l="1"/>
  <c r="T19" i="4" s="1"/>
  <c r="U19" i="4"/>
  <c r="V19" i="4"/>
  <c r="Z19" i="4" l="1"/>
  <c r="Z16" i="4"/>
  <c r="Z126" i="4"/>
  <c r="Z238" i="4"/>
  <c r="Z18" i="4"/>
  <c r="W13" i="4" l="1"/>
  <c r="T13" i="4" l="1"/>
  <c r="U22" i="4" l="1"/>
  <c r="U13" i="4" s="1"/>
  <c r="X13" i="4" l="1"/>
  <c r="Z13" i="4" s="1"/>
  <c r="Z239" i="4" l="1"/>
  <c r="V22" i="4"/>
  <c r="Z237" i="4" l="1"/>
  <c r="V13" i="4"/>
</calcChain>
</file>

<file path=xl/sharedStrings.xml><?xml version="1.0" encoding="utf-8"?>
<sst xmlns="http://schemas.openxmlformats.org/spreadsheetml/2006/main" count="20987" uniqueCount="284">
  <si>
    <t>раздел</t>
  </si>
  <si>
    <t>тыс. руб.</t>
  </si>
  <si>
    <t>Обеспечивающая подпрограмма</t>
  </si>
  <si>
    <t>шт.</t>
  </si>
  <si>
    <t>%</t>
  </si>
  <si>
    <t>км</t>
  </si>
  <si>
    <t>м</t>
  </si>
  <si>
    <t>ед.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</si>
  <si>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</si>
  <si>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</si>
  <si>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</si>
  <si>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</si>
  <si>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</si>
  <si>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да/нет</t>
  </si>
  <si>
    <t>да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</si>
  <si>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</si>
  <si>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</si>
  <si>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</si>
  <si>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</si>
  <si>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</si>
  <si>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</si>
  <si>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</si>
  <si>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</si>
  <si>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</si>
  <si>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</si>
  <si>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</si>
  <si>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</si>
  <si>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</si>
  <si>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</si>
  <si>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</si>
  <si>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</si>
  <si>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</si>
  <si>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</si>
  <si>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</si>
  <si>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</si>
  <si>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1. Обеспечение деятельности  ответственного исполнителя муниципальной программы - департамент благоустройства, дорожного хозяйства  и транспорта</t>
  </si>
  <si>
    <t>2. Административные мероприятия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</si>
  <si>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</si>
  <si>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</si>
  <si>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</si>
  <si>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</si>
  <si>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</si>
  <si>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</si>
  <si>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</si>
  <si>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</si>
  <si>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</si>
  <si>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</si>
  <si>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</si>
  <si>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</si>
  <si>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</si>
  <si>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</si>
  <si>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</si>
  <si>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</si>
  <si>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</si>
  <si>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</si>
  <si>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</si>
  <si>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</si>
  <si>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</si>
  <si>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</si>
  <si>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</si>
  <si>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</si>
  <si>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</si>
  <si>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</si>
  <si>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</si>
  <si>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</si>
  <si>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</si>
  <si>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t>тысяч метров одиночного пути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</si>
  <si>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</si>
  <si>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t>тысяч м3</t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</si>
  <si>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</si>
  <si>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</si>
  <si>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</si>
  <si>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</si>
  <si>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</si>
  <si>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</si>
  <si>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</si>
  <si>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</si>
  <si>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</si>
  <si>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</si>
  <si>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</si>
  <si>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</si>
  <si>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</si>
  <si>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</si>
  <si>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</si>
  <si>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</si>
  <si>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</si>
  <si>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</si>
  <si>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</si>
  <si>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</si>
  <si>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</si>
  <si>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</si>
  <si>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</si>
  <si>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</si>
  <si>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</si>
  <si>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</si>
  <si>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</si>
  <si>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</si>
  <si>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</si>
  <si>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</si>
  <si>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</si>
  <si>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</si>
  <si>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</si>
  <si>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</si>
  <si>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</si>
  <si>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</si>
  <si>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</si>
  <si>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</si>
  <si>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</si>
  <si>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</si>
  <si>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</si>
  <si>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</si>
  <si>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</si>
  <si>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</si>
  <si>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</si>
  <si>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</si>
  <si>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</si>
  <si>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</si>
  <si>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</si>
  <si>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</si>
  <si>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</si>
  <si>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</si>
  <si>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</si>
  <si>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</si>
  <si>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</si>
  <si>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</si>
  <si>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</si>
  <si>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</si>
  <si>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</si>
  <si>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</si>
  <si>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</si>
  <si>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</si>
  <si>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</si>
  <si>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</si>
  <si>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</si>
  <si>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</si>
  <si>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</si>
  <si>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1.01</t>
    </r>
    <r>
      <rPr>
        <sz val="11"/>
        <rFont val="Times New Roman"/>
        <family val="1"/>
        <charset val="204"/>
      </rPr>
      <t xml:space="preserve"> «Руководство и управление в сфере установленных функций»</t>
    </r>
  </si>
  <si>
    <r>
      <rPr>
        <b/>
        <sz val="11"/>
        <rFont val="Times New Roman"/>
        <family val="1"/>
        <charset val="204"/>
      </rPr>
      <t xml:space="preserve">1.02 </t>
    </r>
    <r>
      <rPr>
        <sz val="11"/>
        <rFont val="Times New Roman"/>
        <family val="1"/>
        <charset val="204"/>
      </rPr>
      <t>«Осуществление органами местного самоуправления (ответственным исполнителем) государственных полномочий Тверской области по организации транспортного обслуживания населения автомобильным транспортом в межмуниципальном и пригородном сообщении Тверской области (межбюджетные трансферты)»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</si>
  <si>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«Выдача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</si>
  <si>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</si>
  <si>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</si>
  <si>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</si>
  <si>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</si>
  <si>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</si>
  <si>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rFont val="Times New Roman"/>
        <family val="1"/>
        <charset val="204"/>
      </rPr>
      <t>Административное мероприятие 2.04</t>
    </r>
    <r>
      <rPr>
        <sz val="11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</si>
  <si>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</si>
  <si>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</si>
  <si>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rFont val="Times New Roman"/>
        <family val="1"/>
        <charset val="204"/>
      </rPr>
      <t>Административное мероприятие 2.05</t>
    </r>
    <r>
      <rPr>
        <sz val="11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</si>
  <si>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</si>
  <si>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rFont val="Times New Roman"/>
        <family val="1"/>
        <charset val="204"/>
      </rPr>
      <t>Административное мероприятие 2.06</t>
    </r>
    <r>
      <rPr>
        <sz val="11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</si>
  <si>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</si>
  <si>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rFont val="Times New Roman"/>
        <family val="1"/>
        <charset val="204"/>
      </rPr>
      <t>Административное мероприятие 2.07</t>
    </r>
    <r>
      <rPr>
        <sz val="11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</si>
  <si>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</si>
  <si>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rFont val="Times New Roman"/>
        <family val="1"/>
        <charset val="204"/>
      </rPr>
      <t>Административное мероприятие 2.08</t>
    </r>
    <r>
      <rPr>
        <sz val="11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</si>
  <si>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>код исполнителя программы</t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</si>
  <si>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</si>
  <si>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</si>
  <si>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</si>
  <si>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</si>
  <si>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</si>
  <si>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</si>
  <si>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</si>
  <si>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</si>
  <si>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</si>
  <si>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</si>
  <si>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</si>
  <si>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</si>
  <si>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t xml:space="preserve"> кв. м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</si>
  <si>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</si>
  <si>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t xml:space="preserve"> </t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</si>
  <si>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</si>
  <si>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</si>
  <si>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t>«Приложение № 1</t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</si>
  <si>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</si>
  <si>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</si>
  <si>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</si>
  <si>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</si>
  <si>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</si>
  <si>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</si>
  <si>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</si>
  <si>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</si>
  <si>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</si>
  <si>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t>к муниципальной программе города Твери</t>
  </si>
  <si>
    <t>M</t>
  </si>
  <si>
    <t>Н</t>
  </si>
  <si>
    <t>R</t>
  </si>
  <si>
    <t>О</t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</si>
  <si>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</si>
  <si>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</si>
  <si>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</si>
  <si>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t>N</t>
  </si>
  <si>
    <t>O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</si>
  <si>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</si>
  <si>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</si>
  <si>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</si>
  <si>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</si>
  <si>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</si>
  <si>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</si>
  <si>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</si>
  <si>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</si>
  <si>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</si>
  <si>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</si>
  <si>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</si>
  <si>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</si>
  <si>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</si>
  <si>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</si>
  <si>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</si>
  <si>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</si>
  <si>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</si>
  <si>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</si>
  <si>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</si>
  <si>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</si>
  <si>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</si>
  <si>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</si>
  <si>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</si>
  <si>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</si>
  <si>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</si>
  <si>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</si>
  <si>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t xml:space="preserve">Показатель 4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</si>
  <si>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t xml:space="preserve">Показатель 5 
</t>
    </r>
    <r>
      <rPr>
        <sz val="11"/>
        <rFont val="Times New Roman"/>
        <family val="1"/>
        <charset val="204"/>
      </rPr>
      <t>«Общая площадь построенного мостового сооружения»</t>
    </r>
  </si>
  <si>
    <r>
      <t xml:space="preserve">Показатель 2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</si>
  <si>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</si>
  <si>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</si>
  <si>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</si>
  <si>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</si>
  <si>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</si>
  <si>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</si>
  <si>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</si>
  <si>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</si>
  <si>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</si>
  <si>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</si>
  <si>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</si>
  <si>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т.ч.ПИР)»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</si>
  <si>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</si>
  <si>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</si>
  <si>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</si>
  <si>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</si>
  <si>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</si>
  <si>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</si>
  <si>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t>Б</t>
  </si>
  <si>
    <t>В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</si>
  <si>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</si>
  <si>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С.В. Романов</t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</si>
  <si>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</si>
  <si>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</si>
  <si>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</si>
  <si>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</si>
  <si>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t>Д</t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</si>
  <si>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</si>
  <si>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</si>
  <si>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</si>
  <si>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t>И</t>
  </si>
  <si>
    <t>К</t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</si>
  <si>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</si>
  <si>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</si>
  <si>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Ж</t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</si>
  <si>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</si>
  <si>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т.ч.ПИР)»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</si>
  <si>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</si>
  <si>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</si>
  <si>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</si>
  <si>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t>».</t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</si>
  <si>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т.ч.ПИР)»</t>
    </r>
  </si>
  <si>
    <t>Л</t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</si>
  <si>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</si>
  <si>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t>2019</t>
  </si>
  <si>
    <t>2020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</si>
  <si>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</si>
  <si>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</si>
  <si>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п.м</t>
  </si>
  <si>
    <t>L</t>
  </si>
  <si>
    <r>
      <t xml:space="preserve">Показатель 3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</si>
  <si>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3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</si>
  <si>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реконструированных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</si>
  <si>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площадь реконструированных дорог»</t>
    </r>
  </si>
  <si>
    <r>
      <t xml:space="preserve">Мероприятие 1.21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</si>
  <si>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построенного мостового сооружения»</t>
    </r>
  </si>
  <si>
    <r>
      <t xml:space="preserve">Мероприятие 1.24 
</t>
    </r>
    <r>
      <rPr>
        <sz val="11"/>
        <rFont val="Times New Roman"/>
        <family val="1"/>
        <charset val="204"/>
      </rPr>
      <t>«Выполнение предпроектного обследования, проектно-изыскательских работ на реконструкцию трамвайных путей»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</si>
  <si>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ж/д до автодороги М-10 (в т.ч.ПИР)» </t>
    </r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</si>
  <si>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ул. Жигарева  на участке от Смоленского пер. до ул. А. Дементьева (в т.ч. ПИР)»</t>
    </r>
  </si>
  <si>
    <r>
      <rPr>
        <b/>
        <sz val="11"/>
        <rFont val="Times New Roman"/>
        <family val="1"/>
        <charset val="204"/>
      </rPr>
      <t xml:space="preserve">Мероприятие 1.22 </t>
    </r>
    <r>
      <rPr>
        <sz val="11"/>
        <rFont val="Times New Roman"/>
        <family val="1"/>
        <charset val="204"/>
      </rPr>
      <t xml:space="preserve">
«Автодорога по ул. Бортниковская (в т.ч. ПИР), II - этап «Автодорога»</t>
    </r>
  </si>
  <si>
    <r>
      <rPr>
        <b/>
        <sz val="11"/>
        <rFont val="Times New Roman"/>
        <family val="1"/>
        <charset val="204"/>
      </rPr>
      <t>Мероприятие 1.23</t>
    </r>
    <r>
      <rPr>
        <sz val="11"/>
        <rFont val="Times New Roman"/>
        <family val="1"/>
        <charset val="204"/>
      </rPr>
      <t xml:space="preserve">
 «Автодорога по ул. Левитана от дома № 52 до ул. Можайского (в т.ч. ПИР)»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</si>
  <si>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 
«Ремонт и демонтаж трамвайных путей в г. Твери»</t>
    </r>
  </si>
  <si>
    <t>Приложение 1 
к постановлению Администрации города Твери
от «30» октября   2019 №  1322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</si>
</sst>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3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7" fillId="3" borderId="0" xfId="0" applyNumberFormat="1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3" fontId="3" fillId="7" borderId="1" xfId="0" applyNumberFormat="1" applyFont="1" applyFill="1" applyBorder="1" applyAlignment="1">
      <alignment horizontal="center"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49" fontId="7" fillId="3" borderId="0" xfId="0" applyNumberFormat="1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center" vertical="center" wrapText="1"/>
    </xf>
    <xf numFmtId="164" fontId="11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vertical="center" wrapText="1"/>
    </xf>
    <xf numFmtId="164" fontId="12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9" fillId="7" borderId="1" xfId="0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49" fontId="2" fillId="7" borderId="0" xfId="0" applyNumberFormat="1" applyFont="1" applyFill="1" applyAlignment="1">
      <alignment vertical="center" wrapText="1"/>
    </xf>
    <xf numFmtId="164" fontId="12" fillId="7" borderId="0" xfId="0" applyNumberFormat="1" applyFont="1" applyFill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top" wrapText="1"/>
    </xf>
    <xf numFmtId="0" fontId="3" fillId="0" borderId="0" xfId="0" applyFont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0"/>
  <sheetViews>
    <sheetView tabSelected="1" view="pageBreakPreview" zoomScale="80" zoomScaleNormal="90" zoomScaleSheetLayoutView="80" zoomScalePageLayoutView="80" workbookViewId="0">
      <selection activeCell="V1" sqref="V1:AA1"/>
    </sheetView>
  </sheetViews>
  <sheetFormatPr defaultColWidth="8.7109375" defaultRowHeight="18.75" outlineLevelCol="1" x14ac:dyDescent="0.25"/>
  <cols>
    <col min="1" max="16" width="2.28515625" style="64" customWidth="1"/>
    <col min="17" max="17" width="3.28515625" style="64" customWidth="1"/>
    <col min="18" max="18" width="76.28515625" style="23" customWidth="1"/>
    <col min="19" max="19" width="8.5703125" style="23" customWidth="1"/>
    <col min="20" max="20" width="12" style="64" customWidth="1"/>
    <col min="21" max="21" width="11.28515625" style="64" customWidth="1"/>
    <col min="22" max="22" width="11.7109375" style="64" customWidth="1"/>
    <col min="23" max="23" width="12.28515625" style="64" customWidth="1"/>
    <col min="24" max="24" width="11.42578125" style="64" customWidth="1"/>
    <col min="25" max="25" width="11.7109375" style="64" customWidth="1"/>
    <col min="26" max="26" width="12.28515625" style="63" bestFit="1" customWidth="1"/>
    <col min="27" max="27" width="11.28515625" style="64" customWidth="1"/>
    <col min="28" max="28" width="14.140625" style="40" customWidth="1" outlineLevel="1"/>
    <col min="29" max="29" width="11.140625" style="73" customWidth="1" outlineLevel="1"/>
    <col min="30" max="30" width="16" style="40" customWidth="1"/>
    <col min="31" max="32" width="8.7109375" style="1"/>
    <col min="33" max="16384" width="8.7109375" style="42"/>
  </cols>
  <sheetData>
    <row r="1" spans="1:32" ht="45" customHeight="1" x14ac:dyDescent="0.25">
      <c r="V1" s="98" t="s">
        <v>283</v>
      </c>
      <c r="W1" s="98"/>
      <c r="X1" s="98"/>
      <c r="Y1" s="98"/>
      <c r="Z1" s="98"/>
      <c r="AA1" s="98"/>
    </row>
    <row r="2" spans="1:32" ht="13.15" customHeight="1" x14ac:dyDescent="0.25">
      <c r="A2" s="98" t="s">
        <v>172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</row>
    <row r="3" spans="1:32" x14ac:dyDescent="0.25">
      <c r="A3" s="98" t="s">
        <v>182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</row>
    <row r="4" spans="1:32" ht="13.15" customHeight="1" x14ac:dyDescent="0.25">
      <c r="A4" s="98" t="s">
        <v>38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</row>
    <row r="5" spans="1:32" ht="13.15" customHeight="1" x14ac:dyDescent="0.25">
      <c r="R5" s="91"/>
      <c r="S5" s="91"/>
      <c r="T5" s="91"/>
      <c r="U5" s="91"/>
      <c r="V5" s="91"/>
      <c r="W5" s="91"/>
      <c r="X5" s="91"/>
      <c r="Y5" s="91"/>
      <c r="Z5" s="91"/>
      <c r="AA5" s="91"/>
    </row>
    <row r="6" spans="1:32" ht="19.149999999999999" customHeight="1" x14ac:dyDescent="0.25">
      <c r="A6" s="99" t="s">
        <v>10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</row>
    <row r="7" spans="1:32" ht="16.149999999999999" customHeight="1" x14ac:dyDescent="0.25">
      <c r="A7" s="99" t="s">
        <v>38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</row>
    <row r="8" spans="1:32" ht="24" customHeight="1" x14ac:dyDescent="0.25">
      <c r="A8" s="108" t="s">
        <v>225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</row>
    <row r="9" spans="1:32" x14ac:dyDescent="0.25">
      <c r="T9" s="24"/>
      <c r="U9" s="24"/>
    </row>
    <row r="10" spans="1:32" s="43" customFormat="1" ht="28.9" customHeight="1" x14ac:dyDescent="0.25">
      <c r="A10" s="106" t="s">
        <v>16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 t="s">
        <v>11</v>
      </c>
      <c r="S10" s="106" t="s">
        <v>12</v>
      </c>
      <c r="T10" s="106" t="s">
        <v>56</v>
      </c>
      <c r="U10" s="106"/>
      <c r="V10" s="106"/>
      <c r="W10" s="106"/>
      <c r="X10" s="106"/>
      <c r="Y10" s="106"/>
      <c r="Z10" s="106" t="s">
        <v>8</v>
      </c>
      <c r="AA10" s="107"/>
      <c r="AB10" s="93"/>
      <c r="AC10" s="73"/>
      <c r="AD10" s="93"/>
      <c r="AE10" s="92"/>
      <c r="AF10" s="92"/>
    </row>
    <row r="11" spans="1:32" s="43" customFormat="1" ht="74.45" customHeight="1" x14ac:dyDescent="0.25">
      <c r="A11" s="105" t="s">
        <v>154</v>
      </c>
      <c r="B11" s="105"/>
      <c r="C11" s="105"/>
      <c r="D11" s="105" t="s">
        <v>0</v>
      </c>
      <c r="E11" s="105"/>
      <c r="F11" s="105" t="s">
        <v>20</v>
      </c>
      <c r="G11" s="105"/>
      <c r="H11" s="105" t="s">
        <v>21</v>
      </c>
      <c r="I11" s="105"/>
      <c r="J11" s="105"/>
      <c r="K11" s="105"/>
      <c r="L11" s="105"/>
      <c r="M11" s="105"/>
      <c r="N11" s="105"/>
      <c r="O11" s="105"/>
      <c r="P11" s="105"/>
      <c r="Q11" s="105"/>
      <c r="R11" s="107"/>
      <c r="S11" s="107"/>
      <c r="T11" s="94">
        <v>2015</v>
      </c>
      <c r="U11" s="94">
        <v>2016</v>
      </c>
      <c r="V11" s="94">
        <v>2017</v>
      </c>
      <c r="W11" s="94">
        <v>2018</v>
      </c>
      <c r="X11" s="94">
        <v>2019</v>
      </c>
      <c r="Y11" s="94">
        <v>2020</v>
      </c>
      <c r="Z11" s="94" t="s">
        <v>9</v>
      </c>
      <c r="AA11" s="94" t="s">
        <v>50</v>
      </c>
      <c r="AB11" s="93"/>
      <c r="AC11" s="73"/>
      <c r="AD11" s="93"/>
      <c r="AE11" s="92"/>
      <c r="AF11" s="92"/>
    </row>
    <row r="12" spans="1:32" s="44" customFormat="1" x14ac:dyDescent="0.25">
      <c r="A12" s="33">
        <v>1</v>
      </c>
      <c r="B12" s="33">
        <v>2</v>
      </c>
      <c r="C12" s="33">
        <v>3</v>
      </c>
      <c r="D12" s="33">
        <v>4</v>
      </c>
      <c r="E12" s="33">
        <v>5</v>
      </c>
      <c r="F12" s="33">
        <v>6</v>
      </c>
      <c r="G12" s="33">
        <v>7</v>
      </c>
      <c r="H12" s="33">
        <v>8</v>
      </c>
      <c r="I12" s="33">
        <v>9</v>
      </c>
      <c r="J12" s="33">
        <v>10</v>
      </c>
      <c r="K12" s="33">
        <v>11</v>
      </c>
      <c r="L12" s="33">
        <v>12</v>
      </c>
      <c r="M12" s="33">
        <v>13</v>
      </c>
      <c r="N12" s="33">
        <v>14</v>
      </c>
      <c r="O12" s="33">
        <v>15</v>
      </c>
      <c r="P12" s="33">
        <v>16</v>
      </c>
      <c r="Q12" s="33">
        <v>17</v>
      </c>
      <c r="R12" s="33">
        <v>18</v>
      </c>
      <c r="S12" s="33">
        <v>19</v>
      </c>
      <c r="T12" s="33">
        <v>20</v>
      </c>
      <c r="U12" s="33">
        <v>21</v>
      </c>
      <c r="V12" s="33">
        <v>22</v>
      </c>
      <c r="W12" s="33">
        <v>23</v>
      </c>
      <c r="X12" s="33">
        <v>24</v>
      </c>
      <c r="Y12" s="33">
        <v>25</v>
      </c>
      <c r="Z12" s="33">
        <v>26</v>
      </c>
      <c r="AA12" s="33">
        <v>27</v>
      </c>
      <c r="AB12" s="65"/>
      <c r="AC12" s="73"/>
      <c r="AD12" s="65"/>
      <c r="AE12" s="66"/>
      <c r="AF12" s="66"/>
    </row>
    <row r="13" spans="1:32" s="1" customFormat="1" ht="34.15" customHeight="1" x14ac:dyDescent="0.25">
      <c r="A13" s="45"/>
      <c r="B13" s="45"/>
      <c r="C13" s="45"/>
      <c r="D13" s="45" t="s">
        <v>17</v>
      </c>
      <c r="E13" s="45" t="s">
        <v>17</v>
      </c>
      <c r="F13" s="45" t="s">
        <v>17</v>
      </c>
      <c r="G13" s="45" t="s">
        <v>17</v>
      </c>
      <c r="H13" s="45" t="s">
        <v>17</v>
      </c>
      <c r="I13" s="45" t="s">
        <v>25</v>
      </c>
      <c r="J13" s="45" t="s">
        <v>17</v>
      </c>
      <c r="K13" s="45" t="s">
        <v>17</v>
      </c>
      <c r="L13" s="45" t="s">
        <v>17</v>
      </c>
      <c r="M13" s="45" t="s">
        <v>17</v>
      </c>
      <c r="N13" s="45" t="s">
        <v>17</v>
      </c>
      <c r="O13" s="45" t="s">
        <v>17</v>
      </c>
      <c r="P13" s="45" t="s">
        <v>17</v>
      </c>
      <c r="Q13" s="45" t="s">
        <v>17</v>
      </c>
      <c r="R13" s="46" t="s">
        <v>37</v>
      </c>
      <c r="S13" s="29" t="s">
        <v>53</v>
      </c>
      <c r="T13" s="4">
        <f t="shared" ref="T13:Y13" si="0">T22+T351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1904064.5999999999</v>
      </c>
      <c r="Y13" s="4">
        <f t="shared" si="0"/>
        <v>1806499.4</v>
      </c>
      <c r="Z13" s="4">
        <f>T13+U13+V13+W13+X13+Y13</f>
        <v>9882090.6999999993</v>
      </c>
      <c r="AA13" s="29">
        <v>2020</v>
      </c>
      <c r="AB13" s="40"/>
      <c r="AC13" s="73"/>
      <c r="AD13" s="40"/>
    </row>
    <row r="14" spans="1:32" s="22" customFormat="1" ht="44.25" x14ac:dyDescent="0.25">
      <c r="A14" s="36"/>
      <c r="B14" s="36"/>
      <c r="C14" s="36"/>
      <c r="D14" s="36"/>
      <c r="E14" s="36"/>
      <c r="F14" s="36"/>
      <c r="G14" s="36"/>
      <c r="H14" s="35"/>
      <c r="I14" s="36"/>
      <c r="J14" s="36"/>
      <c r="K14" s="36"/>
      <c r="L14" s="36"/>
      <c r="M14" s="36"/>
      <c r="N14" s="36"/>
      <c r="O14" s="36"/>
      <c r="P14" s="36"/>
      <c r="Q14" s="36"/>
      <c r="R14" s="34" t="s">
        <v>71</v>
      </c>
      <c r="S14" s="15"/>
      <c r="T14" s="8"/>
      <c r="U14" s="8"/>
      <c r="V14" s="5"/>
      <c r="W14" s="5"/>
      <c r="X14" s="5"/>
      <c r="Y14" s="5"/>
      <c r="Z14" s="5"/>
      <c r="AA14" s="15"/>
      <c r="AB14" s="40"/>
      <c r="AC14" s="73"/>
      <c r="AD14" s="40"/>
      <c r="AE14" s="1"/>
      <c r="AF14" s="1"/>
    </row>
    <row r="15" spans="1:32" s="22" customFormat="1" ht="45" x14ac:dyDescent="0.25">
      <c r="A15" s="36"/>
      <c r="B15" s="36"/>
      <c r="C15" s="36"/>
      <c r="D15" s="36"/>
      <c r="E15" s="36"/>
      <c r="F15" s="36"/>
      <c r="G15" s="36"/>
      <c r="H15" s="35"/>
      <c r="I15" s="36"/>
      <c r="J15" s="36"/>
      <c r="K15" s="36"/>
      <c r="L15" s="36"/>
      <c r="M15" s="36"/>
      <c r="N15" s="36"/>
      <c r="O15" s="36"/>
      <c r="P15" s="36"/>
      <c r="Q15" s="36"/>
      <c r="R15" s="17" t="s">
        <v>72</v>
      </c>
      <c r="S15" s="15" t="s">
        <v>54</v>
      </c>
      <c r="T15" s="8"/>
      <c r="U15" s="8">
        <f>U25</f>
        <v>18.7</v>
      </c>
      <c r="V15" s="8"/>
      <c r="W15" s="8"/>
      <c r="X15" s="8"/>
      <c r="Y15" s="8"/>
      <c r="Z15" s="5">
        <f>T15+U15+V15+W15+X15+Y15</f>
        <v>18.7</v>
      </c>
      <c r="AA15" s="15">
        <v>2020</v>
      </c>
      <c r="AB15" s="40"/>
      <c r="AC15" s="73"/>
      <c r="AD15" s="40"/>
      <c r="AE15" s="1"/>
      <c r="AF15" s="1"/>
    </row>
    <row r="16" spans="1:32" s="22" customFormat="1" ht="30" x14ac:dyDescent="0.25">
      <c r="A16" s="36"/>
      <c r="B16" s="36"/>
      <c r="C16" s="36"/>
      <c r="D16" s="36"/>
      <c r="E16" s="36"/>
      <c r="F16" s="36"/>
      <c r="G16" s="36"/>
      <c r="H16" s="35"/>
      <c r="I16" s="36"/>
      <c r="J16" s="36"/>
      <c r="K16" s="36"/>
      <c r="L16" s="36"/>
      <c r="M16" s="36"/>
      <c r="N16" s="36"/>
      <c r="O16" s="36"/>
      <c r="P16" s="36"/>
      <c r="Q16" s="36"/>
      <c r="R16" s="17" t="s">
        <v>73</v>
      </c>
      <c r="S16" s="15" t="s">
        <v>54</v>
      </c>
      <c r="T16" s="8">
        <f>T126</f>
        <v>223.1</v>
      </c>
      <c r="U16" s="8">
        <f>U126</f>
        <v>315.7</v>
      </c>
      <c r="V16" s="8">
        <f>V126</f>
        <v>104</v>
      </c>
      <c r="W16" s="8">
        <f>W126+W127</f>
        <v>155.5</v>
      </c>
      <c r="X16" s="8">
        <f>X126+X127</f>
        <v>13.7</v>
      </c>
      <c r="Y16" s="8">
        <f>Y126+Y127</f>
        <v>0.3</v>
      </c>
      <c r="Z16" s="5">
        <f>T16+U16+V16+W16+X16+Y16</f>
        <v>812.3</v>
      </c>
      <c r="AA16" s="15">
        <v>2020</v>
      </c>
      <c r="AB16" s="40"/>
      <c r="AC16" s="73"/>
      <c r="AD16" s="40"/>
      <c r="AE16" s="1"/>
      <c r="AF16" s="1"/>
    </row>
    <row r="17" spans="1:32" s="22" customFormat="1" ht="30" x14ac:dyDescent="0.25">
      <c r="A17" s="36"/>
      <c r="B17" s="36"/>
      <c r="C17" s="36"/>
      <c r="D17" s="36"/>
      <c r="E17" s="36"/>
      <c r="F17" s="36"/>
      <c r="G17" s="36"/>
      <c r="H17" s="35"/>
      <c r="I17" s="36"/>
      <c r="J17" s="36"/>
      <c r="K17" s="36"/>
      <c r="L17" s="36"/>
      <c r="M17" s="36"/>
      <c r="N17" s="36"/>
      <c r="O17" s="36"/>
      <c r="P17" s="36"/>
      <c r="Q17" s="36"/>
      <c r="R17" s="17" t="s">
        <v>74</v>
      </c>
      <c r="S17" s="15" t="s">
        <v>54</v>
      </c>
      <c r="T17" s="8">
        <f t="shared" ref="T17:Y17" si="1">T189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5">
        <v>2020</v>
      </c>
      <c r="AB17" s="40"/>
      <c r="AC17" s="73"/>
      <c r="AD17" s="40"/>
      <c r="AE17" s="1"/>
      <c r="AF17" s="1"/>
    </row>
    <row r="18" spans="1:32" s="22" customFormat="1" ht="60" x14ac:dyDescent="0.25">
      <c r="A18" s="36"/>
      <c r="B18" s="36"/>
      <c r="C18" s="36"/>
      <c r="D18" s="36"/>
      <c r="E18" s="36"/>
      <c r="F18" s="36"/>
      <c r="G18" s="36"/>
      <c r="H18" s="35"/>
      <c r="I18" s="36"/>
      <c r="J18" s="36"/>
      <c r="K18" s="36"/>
      <c r="L18" s="36"/>
      <c r="M18" s="36"/>
      <c r="N18" s="36"/>
      <c r="O18" s="36"/>
      <c r="P18" s="36"/>
      <c r="Q18" s="36"/>
      <c r="R18" s="17" t="s">
        <v>75</v>
      </c>
      <c r="S18" s="15" t="s">
        <v>49</v>
      </c>
      <c r="T18" s="21">
        <f t="shared" ref="T18:Y18" si="2">T196</f>
        <v>2000</v>
      </c>
      <c r="U18" s="21">
        <f t="shared" si="2"/>
        <v>2862</v>
      </c>
      <c r="V18" s="21">
        <f t="shared" si="2"/>
        <v>2310</v>
      </c>
      <c r="W18" s="21">
        <f t="shared" si="2"/>
        <v>1460</v>
      </c>
      <c r="X18" s="21">
        <f t="shared" si="2"/>
        <v>1500</v>
      </c>
      <c r="Y18" s="21">
        <f t="shared" si="2"/>
        <v>2300</v>
      </c>
      <c r="Z18" s="6">
        <f>T18+U18+V18+W18+X18+Y18</f>
        <v>12432</v>
      </c>
      <c r="AA18" s="15">
        <v>2020</v>
      </c>
      <c r="AB18" s="40"/>
      <c r="AC18" s="73"/>
      <c r="AD18" s="40"/>
      <c r="AE18" s="1"/>
      <c r="AF18" s="1"/>
    </row>
    <row r="19" spans="1:32" s="22" customFormat="1" ht="60" x14ac:dyDescent="0.25">
      <c r="A19" s="36"/>
      <c r="B19" s="36"/>
      <c r="C19" s="36"/>
      <c r="D19" s="36"/>
      <c r="E19" s="36"/>
      <c r="F19" s="36"/>
      <c r="G19" s="36"/>
      <c r="H19" s="35"/>
      <c r="I19" s="36"/>
      <c r="J19" s="36"/>
      <c r="K19" s="36"/>
      <c r="L19" s="36"/>
      <c r="M19" s="36"/>
      <c r="N19" s="36"/>
      <c r="O19" s="36"/>
      <c r="P19" s="36"/>
      <c r="Q19" s="36"/>
      <c r="R19" s="17" t="s">
        <v>76</v>
      </c>
      <c r="S19" s="15" t="s">
        <v>54</v>
      </c>
      <c r="T19" s="8">
        <f>T238</f>
        <v>58.2</v>
      </c>
      <c r="U19" s="8">
        <f>U238</f>
        <v>27.765300000000003</v>
      </c>
      <c r="V19" s="8">
        <f>V238</f>
        <v>120.33999999999999</v>
      </c>
      <c r="W19" s="8"/>
      <c r="X19" s="8"/>
      <c r="Y19" s="8"/>
      <c r="Z19" s="5">
        <f>T19+U19+V19+W19+X19+Y19</f>
        <v>206.30529999999999</v>
      </c>
      <c r="AA19" s="15">
        <v>2017</v>
      </c>
      <c r="AB19" s="40"/>
      <c r="AC19" s="73"/>
      <c r="AD19" s="40"/>
      <c r="AE19" s="1"/>
      <c r="AF19" s="1"/>
    </row>
    <row r="20" spans="1:32" s="22" customFormat="1" ht="30" x14ac:dyDescent="0.25">
      <c r="A20" s="36"/>
      <c r="B20" s="36"/>
      <c r="C20" s="36"/>
      <c r="D20" s="36"/>
      <c r="E20" s="36"/>
      <c r="F20" s="36"/>
      <c r="G20" s="36"/>
      <c r="H20" s="35"/>
      <c r="I20" s="36"/>
      <c r="J20" s="36"/>
      <c r="K20" s="36"/>
      <c r="L20" s="36"/>
      <c r="M20" s="36"/>
      <c r="N20" s="36"/>
      <c r="O20" s="36"/>
      <c r="P20" s="36"/>
      <c r="Q20" s="36"/>
      <c r="R20" s="17" t="s">
        <v>77</v>
      </c>
      <c r="S20" s="15" t="s">
        <v>55</v>
      </c>
      <c r="T20" s="8">
        <f t="shared" ref="T20:Y20" si="3">T353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22702.2</v>
      </c>
      <c r="Y20" s="8">
        <f t="shared" si="3"/>
        <v>22702.2</v>
      </c>
      <c r="Z20" s="5">
        <f>T20+U20+V20+W20+X20+Y20</f>
        <v>141423.1</v>
      </c>
      <c r="AA20" s="15">
        <v>2020</v>
      </c>
      <c r="AB20" s="40"/>
      <c r="AC20" s="73"/>
      <c r="AD20" s="40"/>
      <c r="AE20" s="1"/>
      <c r="AF20" s="1"/>
    </row>
    <row r="21" spans="1:32" s="22" customFormat="1" ht="30" hidden="1" x14ac:dyDescent="0.25">
      <c r="A21" s="36"/>
      <c r="B21" s="36"/>
      <c r="C21" s="36"/>
      <c r="D21" s="36"/>
      <c r="E21" s="36"/>
      <c r="F21" s="36"/>
      <c r="G21" s="36"/>
      <c r="H21" s="35"/>
      <c r="I21" s="36"/>
      <c r="J21" s="36"/>
      <c r="K21" s="36"/>
      <c r="L21" s="36"/>
      <c r="M21" s="36"/>
      <c r="N21" s="36"/>
      <c r="O21" s="36"/>
      <c r="P21" s="36"/>
      <c r="Q21" s="36"/>
      <c r="R21" s="34" t="s">
        <v>231</v>
      </c>
      <c r="S21" s="15" t="s">
        <v>54</v>
      </c>
      <c r="T21" s="8"/>
      <c r="U21" s="8"/>
      <c r="V21" s="8"/>
      <c r="W21" s="8">
        <f>W127</f>
        <v>20.7</v>
      </c>
      <c r="X21" s="8">
        <f>X127</f>
        <v>0</v>
      </c>
      <c r="Y21" s="8">
        <f>Y127</f>
        <v>0.3</v>
      </c>
      <c r="Z21" s="5">
        <f>T21+U21+V21+W21+X21+Y21</f>
        <v>21</v>
      </c>
      <c r="AA21" s="15">
        <v>2020</v>
      </c>
      <c r="AB21" s="40"/>
      <c r="AC21" s="73"/>
      <c r="AD21" s="40"/>
      <c r="AE21" s="1"/>
      <c r="AF21" s="1"/>
    </row>
    <row r="22" spans="1:32" ht="28.5" x14ac:dyDescent="0.25">
      <c r="A22" s="47"/>
      <c r="B22" s="47"/>
      <c r="C22" s="47"/>
      <c r="D22" s="47" t="s">
        <v>17</v>
      </c>
      <c r="E22" s="47" t="s">
        <v>27</v>
      </c>
      <c r="F22" s="47" t="s">
        <v>17</v>
      </c>
      <c r="G22" s="47" t="s">
        <v>26</v>
      </c>
      <c r="H22" s="47" t="s">
        <v>17</v>
      </c>
      <c r="I22" s="47" t="s">
        <v>25</v>
      </c>
      <c r="J22" s="47" t="s">
        <v>18</v>
      </c>
      <c r="K22" s="47" t="s">
        <v>17</v>
      </c>
      <c r="L22" s="47" t="s">
        <v>17</v>
      </c>
      <c r="M22" s="47" t="s">
        <v>17</v>
      </c>
      <c r="N22" s="47" t="s">
        <v>17</v>
      </c>
      <c r="O22" s="47" t="s">
        <v>17</v>
      </c>
      <c r="P22" s="47" t="s">
        <v>17</v>
      </c>
      <c r="Q22" s="47" t="s">
        <v>17</v>
      </c>
      <c r="R22" s="48" t="s">
        <v>78</v>
      </c>
      <c r="S22" s="7" t="s">
        <v>53</v>
      </c>
      <c r="T22" s="3">
        <f t="shared" ref="T22:Z22" si="4">T23+T125+T188+T237</f>
        <v>995047.89999999979</v>
      </c>
      <c r="U22" s="3">
        <f t="shared" si="4"/>
        <v>885042.6</v>
      </c>
      <c r="V22" s="3">
        <f t="shared" si="4"/>
        <v>1548927.5999999999</v>
      </c>
      <c r="W22" s="3">
        <f t="shared" si="4"/>
        <v>1217068.7</v>
      </c>
      <c r="X22" s="3">
        <f t="shared" si="4"/>
        <v>1585481.5999999999</v>
      </c>
      <c r="Y22" s="3">
        <f t="shared" si="4"/>
        <v>1756499.4</v>
      </c>
      <c r="Z22" s="3">
        <f t="shared" si="4"/>
        <v>7988067.7999999998</v>
      </c>
      <c r="AA22" s="7">
        <v>2020</v>
      </c>
    </row>
    <row r="23" spans="1:32" s="51" customFormat="1" ht="42.75" x14ac:dyDescent="0.25">
      <c r="A23" s="49"/>
      <c r="B23" s="49"/>
      <c r="C23" s="49"/>
      <c r="D23" s="49" t="s">
        <v>17</v>
      </c>
      <c r="E23" s="49" t="s">
        <v>27</v>
      </c>
      <c r="F23" s="49" t="s">
        <v>17</v>
      </c>
      <c r="G23" s="49" t="s">
        <v>26</v>
      </c>
      <c r="H23" s="49" t="s">
        <v>17</v>
      </c>
      <c r="I23" s="49" t="s">
        <v>25</v>
      </c>
      <c r="J23" s="49" t="s">
        <v>18</v>
      </c>
      <c r="K23" s="49" t="s">
        <v>17</v>
      </c>
      <c r="L23" s="49" t="s">
        <v>18</v>
      </c>
      <c r="M23" s="49" t="s">
        <v>17</v>
      </c>
      <c r="N23" s="49" t="s">
        <v>17</v>
      </c>
      <c r="O23" s="49" t="s">
        <v>17</v>
      </c>
      <c r="P23" s="49" t="s">
        <v>17</v>
      </c>
      <c r="Q23" s="49" t="s">
        <v>17</v>
      </c>
      <c r="R23" s="50" t="s">
        <v>32</v>
      </c>
      <c r="S23" s="26" t="s">
        <v>53</v>
      </c>
      <c r="T23" s="16">
        <f>T27+T37+T40+T48+T51+T54+T56+T58+T61+T65+T70</f>
        <v>87304.3</v>
      </c>
      <c r="U23" s="16">
        <f>U27+U37+U40+U48+U51+U54+U56+U58+U61+U65</f>
        <v>18427.8</v>
      </c>
      <c r="V23" s="16">
        <f>V27+V37+V39+V48+V51+V54+V56+V58+V61+V65+V70+V72+V81</f>
        <v>166828.19999999998</v>
      </c>
      <c r="W23" s="16">
        <f>W27+W39+W72+W81+W90</f>
        <v>436133.6</v>
      </c>
      <c r="X23" s="16">
        <f>X27+X81+X90+X95++X101+X106+X111+X123</f>
        <v>101020.7</v>
      </c>
      <c r="Y23" s="16">
        <f>Y27+Y37+Y39+Y81+Y90+Y95+Y101+Y106+Y112+Y61+Y115+Y117+Y121+Y123</f>
        <v>214523.2</v>
      </c>
      <c r="Z23" s="16">
        <f>Z27+Z37+Z39+Z48+Z51+Z54+Z56+Z58+Z61+Z65+Z70+Z72+Z81+Z90+Z95+Z101+Z106+Z111+Z115+Z117+Z121+Z123</f>
        <v>1024237.8</v>
      </c>
      <c r="AA23" s="26">
        <v>2020</v>
      </c>
      <c r="AB23" s="37"/>
      <c r="AC23" s="75"/>
      <c r="AD23" s="37"/>
      <c r="AE23" s="38"/>
      <c r="AF23" s="38"/>
    </row>
    <row r="24" spans="1:32" s="2" customFormat="1" ht="29.25" x14ac:dyDescent="0.25">
      <c r="A24" s="35"/>
      <c r="B24" s="35"/>
      <c r="C24" s="35"/>
      <c r="D24" s="35"/>
      <c r="E24" s="35"/>
      <c r="F24" s="35"/>
      <c r="G24" s="35"/>
      <c r="H24" s="35"/>
      <c r="I24" s="36"/>
      <c r="J24" s="35"/>
      <c r="K24" s="35"/>
      <c r="L24" s="35"/>
      <c r="M24" s="35"/>
      <c r="N24" s="35"/>
      <c r="O24" s="35"/>
      <c r="P24" s="35"/>
      <c r="Q24" s="35"/>
      <c r="R24" s="34" t="s">
        <v>79</v>
      </c>
      <c r="S24" s="15" t="s">
        <v>5</v>
      </c>
      <c r="T24" s="8"/>
      <c r="U24" s="8">
        <f>U45+U59</f>
        <v>0.6</v>
      </c>
      <c r="V24" s="8"/>
      <c r="W24" s="8">
        <f>W45+W80</f>
        <v>0.5</v>
      </c>
      <c r="X24" s="8"/>
      <c r="Y24" s="8">
        <f>Y89+Y99</f>
        <v>0.89999999999999991</v>
      </c>
      <c r="Z24" s="5">
        <f t="shared" ref="Z24:Z30" si="5">T24+U24+V24+W24+X24+Y24</f>
        <v>2</v>
      </c>
      <c r="AA24" s="15">
        <v>2020</v>
      </c>
      <c r="AB24" s="37"/>
      <c r="AC24" s="75"/>
      <c r="AD24" s="37"/>
      <c r="AE24" s="38"/>
      <c r="AF24" s="38"/>
    </row>
    <row r="25" spans="1:32" s="2" customFormat="1" ht="30" x14ac:dyDescent="0.25">
      <c r="A25" s="35"/>
      <c r="B25" s="35"/>
      <c r="C25" s="35"/>
      <c r="D25" s="35"/>
      <c r="E25" s="35"/>
      <c r="F25" s="35"/>
      <c r="G25" s="35"/>
      <c r="H25" s="35"/>
      <c r="I25" s="36"/>
      <c r="J25" s="35"/>
      <c r="K25" s="35"/>
      <c r="L25" s="35"/>
      <c r="M25" s="35"/>
      <c r="N25" s="35"/>
      <c r="O25" s="35"/>
      <c r="P25" s="35"/>
      <c r="Q25" s="35"/>
      <c r="R25" s="34" t="s">
        <v>80</v>
      </c>
      <c r="S25" s="15" t="s">
        <v>54</v>
      </c>
      <c r="T25" s="8"/>
      <c r="U25" s="8">
        <f>U46+U60</f>
        <v>18.7</v>
      </c>
      <c r="V25" s="8"/>
      <c r="W25" s="8"/>
      <c r="X25" s="8"/>
      <c r="Y25" s="8"/>
      <c r="Z25" s="5">
        <f t="shared" si="5"/>
        <v>18.7</v>
      </c>
      <c r="AA25" s="15">
        <v>2020</v>
      </c>
      <c r="AB25" s="37"/>
      <c r="AC25" s="75"/>
      <c r="AD25" s="37"/>
      <c r="AE25" s="38"/>
      <c r="AF25" s="38"/>
    </row>
    <row r="26" spans="1:32" s="2" customFormat="1" ht="44.25" x14ac:dyDescent="0.25">
      <c r="A26" s="35"/>
      <c r="B26" s="35"/>
      <c r="C26" s="35"/>
      <c r="D26" s="35"/>
      <c r="E26" s="35"/>
      <c r="F26" s="35"/>
      <c r="G26" s="35"/>
      <c r="H26" s="35"/>
      <c r="I26" s="36"/>
      <c r="J26" s="35"/>
      <c r="K26" s="35"/>
      <c r="L26" s="35"/>
      <c r="M26" s="35"/>
      <c r="N26" s="35"/>
      <c r="O26" s="35"/>
      <c r="P26" s="35"/>
      <c r="Q26" s="35"/>
      <c r="R26" s="34" t="s">
        <v>81</v>
      </c>
      <c r="S26" s="15" t="s">
        <v>5</v>
      </c>
      <c r="T26" s="8">
        <f>T50+T55</f>
        <v>1.2</v>
      </c>
      <c r="U26" s="8">
        <f>U53</f>
        <v>0.7</v>
      </c>
      <c r="V26" s="8"/>
      <c r="W26" s="8"/>
      <c r="X26" s="8"/>
      <c r="Y26" s="8"/>
      <c r="Z26" s="5">
        <f t="shared" si="5"/>
        <v>1.9</v>
      </c>
      <c r="AA26" s="15">
        <v>2016</v>
      </c>
      <c r="AB26" s="37"/>
      <c r="AC26" s="75"/>
      <c r="AD26" s="37"/>
      <c r="AE26" s="38"/>
      <c r="AF26" s="38"/>
    </row>
    <row r="27" spans="1:32" s="2" customFormat="1" ht="45" x14ac:dyDescent="0.25">
      <c r="A27" s="55"/>
      <c r="B27" s="55"/>
      <c r="C27" s="55"/>
      <c r="D27" s="55" t="s">
        <v>17</v>
      </c>
      <c r="E27" s="55" t="s">
        <v>27</v>
      </c>
      <c r="F27" s="55" t="s">
        <v>17</v>
      </c>
      <c r="G27" s="55" t="s">
        <v>26</v>
      </c>
      <c r="H27" s="55" t="s">
        <v>17</v>
      </c>
      <c r="I27" s="55" t="s">
        <v>25</v>
      </c>
      <c r="J27" s="55" t="s">
        <v>18</v>
      </c>
      <c r="K27" s="55" t="s">
        <v>17</v>
      </c>
      <c r="L27" s="55" t="s">
        <v>18</v>
      </c>
      <c r="M27" s="55" t="s">
        <v>17</v>
      </c>
      <c r="N27" s="55" t="s">
        <v>17</v>
      </c>
      <c r="O27" s="55" t="s">
        <v>17</v>
      </c>
      <c r="P27" s="55" t="s">
        <v>17</v>
      </c>
      <c r="Q27" s="55" t="s">
        <v>17</v>
      </c>
      <c r="R27" s="56" t="s">
        <v>41</v>
      </c>
      <c r="S27" s="57" t="s">
        <v>53</v>
      </c>
      <c r="T27" s="59">
        <f>T28+T29</f>
        <v>30000</v>
      </c>
      <c r="U27" s="59">
        <f>U28+U29</f>
        <v>734.9</v>
      </c>
      <c r="V27" s="59">
        <f>V28+V29</f>
        <v>2948.4</v>
      </c>
      <c r="W27" s="59">
        <f>W28+W29+W30</f>
        <v>270000</v>
      </c>
      <c r="X27" s="59"/>
      <c r="Y27" s="59"/>
      <c r="Z27" s="59">
        <f t="shared" si="5"/>
        <v>303683.3</v>
      </c>
      <c r="AA27" s="72">
        <v>2020</v>
      </c>
      <c r="AB27" s="37"/>
      <c r="AC27" s="75"/>
      <c r="AD27" s="37"/>
      <c r="AE27" s="38"/>
      <c r="AF27" s="38"/>
    </row>
    <row r="28" spans="1:32" s="2" customFormat="1" ht="45" x14ac:dyDescent="0.25">
      <c r="A28" s="55" t="s">
        <v>17</v>
      </c>
      <c r="B28" s="55" t="s">
        <v>17</v>
      </c>
      <c r="C28" s="55" t="s">
        <v>33</v>
      </c>
      <c r="D28" s="55" t="s">
        <v>17</v>
      </c>
      <c r="E28" s="55" t="s">
        <v>27</v>
      </c>
      <c r="F28" s="55" t="s">
        <v>17</v>
      </c>
      <c r="G28" s="55" t="s">
        <v>26</v>
      </c>
      <c r="H28" s="55" t="s">
        <v>17</v>
      </c>
      <c r="I28" s="55" t="s">
        <v>25</v>
      </c>
      <c r="J28" s="55" t="s">
        <v>18</v>
      </c>
      <c r="K28" s="55" t="s">
        <v>17</v>
      </c>
      <c r="L28" s="55" t="s">
        <v>18</v>
      </c>
      <c r="M28" s="55" t="s">
        <v>17</v>
      </c>
      <c r="N28" s="55" t="s">
        <v>17</v>
      </c>
      <c r="O28" s="55" t="s">
        <v>17</v>
      </c>
      <c r="P28" s="55" t="s">
        <v>17</v>
      </c>
      <c r="Q28" s="55" t="s">
        <v>18</v>
      </c>
      <c r="R28" s="56" t="s">
        <v>41</v>
      </c>
      <c r="S28" s="57" t="s">
        <v>53</v>
      </c>
      <c r="T28" s="58">
        <f>130000-100000</f>
        <v>30000</v>
      </c>
      <c r="U28" s="58">
        <f>1000-262.1-3</f>
        <v>734.9</v>
      </c>
      <c r="V28" s="58">
        <f>450+2940-441.6</f>
        <v>2948.4</v>
      </c>
      <c r="W28" s="58"/>
      <c r="X28" s="58"/>
      <c r="Y28" s="58"/>
      <c r="Z28" s="59">
        <f t="shared" si="5"/>
        <v>33683.300000000003</v>
      </c>
      <c r="AA28" s="57">
        <v>2017</v>
      </c>
      <c r="AB28" s="69"/>
      <c r="AC28" s="75"/>
      <c r="AD28" s="37"/>
      <c r="AE28" s="38"/>
      <c r="AF28" s="38"/>
    </row>
    <row r="29" spans="1:32" s="2" customFormat="1" ht="45" hidden="1" x14ac:dyDescent="0.25">
      <c r="A29" s="55" t="s">
        <v>17</v>
      </c>
      <c r="B29" s="55" t="s">
        <v>18</v>
      </c>
      <c r="C29" s="55" t="s">
        <v>19</v>
      </c>
      <c r="D29" s="55" t="s">
        <v>17</v>
      </c>
      <c r="E29" s="55" t="s">
        <v>27</v>
      </c>
      <c r="F29" s="55" t="s">
        <v>17</v>
      </c>
      <c r="G29" s="55" t="s">
        <v>26</v>
      </c>
      <c r="H29" s="55" t="s">
        <v>17</v>
      </c>
      <c r="I29" s="55" t="s">
        <v>25</v>
      </c>
      <c r="J29" s="55" t="s">
        <v>18</v>
      </c>
      <c r="K29" s="55" t="s">
        <v>17</v>
      </c>
      <c r="L29" s="55" t="s">
        <v>18</v>
      </c>
      <c r="M29" s="55" t="s">
        <v>160</v>
      </c>
      <c r="N29" s="55" t="s">
        <v>17</v>
      </c>
      <c r="O29" s="55" t="s">
        <v>25</v>
      </c>
      <c r="P29" s="55" t="s">
        <v>24</v>
      </c>
      <c r="Q29" s="55" t="s">
        <v>18</v>
      </c>
      <c r="R29" s="56" t="s">
        <v>41</v>
      </c>
      <c r="S29" s="57" t="s">
        <v>53</v>
      </c>
      <c r="T29" s="58"/>
      <c r="U29" s="58"/>
      <c r="V29" s="58"/>
      <c r="W29" s="58"/>
      <c r="X29" s="58"/>
      <c r="Y29" s="58"/>
      <c r="Z29" s="59">
        <f t="shared" si="5"/>
        <v>0</v>
      </c>
      <c r="AA29" s="57">
        <v>2020</v>
      </c>
      <c r="AB29" s="40"/>
      <c r="AC29" s="73"/>
      <c r="AD29" s="37"/>
      <c r="AE29" s="38"/>
      <c r="AF29" s="38"/>
    </row>
    <row r="30" spans="1:32" s="2" customFormat="1" ht="45" x14ac:dyDescent="0.25">
      <c r="A30" s="55" t="s">
        <v>17</v>
      </c>
      <c r="B30" s="55" t="s">
        <v>18</v>
      </c>
      <c r="C30" s="55" t="s">
        <v>19</v>
      </c>
      <c r="D30" s="55" t="s">
        <v>17</v>
      </c>
      <c r="E30" s="55" t="s">
        <v>27</v>
      </c>
      <c r="F30" s="55" t="s">
        <v>17</v>
      </c>
      <c r="G30" s="55" t="s">
        <v>26</v>
      </c>
      <c r="H30" s="55" t="s">
        <v>17</v>
      </c>
      <c r="I30" s="55" t="s">
        <v>25</v>
      </c>
      <c r="J30" s="55" t="s">
        <v>18</v>
      </c>
      <c r="K30" s="55" t="s">
        <v>17</v>
      </c>
      <c r="L30" s="55" t="s">
        <v>18</v>
      </c>
      <c r="M30" s="55" t="s">
        <v>18</v>
      </c>
      <c r="N30" s="55" t="s">
        <v>17</v>
      </c>
      <c r="O30" s="55" t="s">
        <v>25</v>
      </c>
      <c r="P30" s="55" t="s">
        <v>24</v>
      </c>
      <c r="Q30" s="55" t="s">
        <v>18</v>
      </c>
      <c r="R30" s="56" t="s">
        <v>41</v>
      </c>
      <c r="S30" s="57" t="s">
        <v>53</v>
      </c>
      <c r="T30" s="58"/>
      <c r="U30" s="58"/>
      <c r="V30" s="58"/>
      <c r="W30" s="58">
        <v>270000</v>
      </c>
      <c r="X30" s="58"/>
      <c r="Y30" s="58"/>
      <c r="Z30" s="59">
        <f t="shared" si="5"/>
        <v>270000</v>
      </c>
      <c r="AA30" s="57">
        <v>2020</v>
      </c>
      <c r="AB30" s="40"/>
      <c r="AC30" s="73"/>
      <c r="AD30" s="37"/>
      <c r="AE30" s="38"/>
      <c r="AF30" s="38"/>
    </row>
    <row r="31" spans="1:32" s="38" customFormat="1" ht="44.25" x14ac:dyDescent="0.25">
      <c r="A31" s="35"/>
      <c r="B31" s="35"/>
      <c r="C31" s="35"/>
      <c r="D31" s="35"/>
      <c r="E31" s="35"/>
      <c r="F31" s="35"/>
      <c r="G31" s="35"/>
      <c r="H31" s="35"/>
      <c r="I31" s="36"/>
      <c r="J31" s="35"/>
      <c r="K31" s="35"/>
      <c r="L31" s="35"/>
      <c r="M31" s="35"/>
      <c r="N31" s="35"/>
      <c r="O31" s="35"/>
      <c r="P31" s="35"/>
      <c r="Q31" s="35"/>
      <c r="R31" s="34" t="s">
        <v>211</v>
      </c>
      <c r="S31" s="15" t="s">
        <v>39</v>
      </c>
      <c r="T31" s="8"/>
      <c r="U31" s="21">
        <v>1</v>
      </c>
      <c r="V31" s="21"/>
      <c r="W31" s="5"/>
      <c r="X31" s="5"/>
      <c r="Y31" s="5"/>
      <c r="Z31" s="6">
        <f>SUM(T31:Y31)</f>
        <v>1</v>
      </c>
      <c r="AA31" s="15">
        <v>2016</v>
      </c>
      <c r="AB31" s="40"/>
      <c r="AC31" s="75"/>
      <c r="AD31" s="37"/>
    </row>
    <row r="32" spans="1:32" s="38" customFormat="1" ht="29.25" x14ac:dyDescent="0.25">
      <c r="A32" s="35"/>
      <c r="B32" s="35"/>
      <c r="C32" s="35"/>
      <c r="D32" s="35"/>
      <c r="E32" s="35"/>
      <c r="F32" s="35"/>
      <c r="G32" s="35"/>
      <c r="H32" s="35"/>
      <c r="I32" s="36"/>
      <c r="J32" s="35"/>
      <c r="K32" s="35"/>
      <c r="L32" s="35"/>
      <c r="M32" s="35"/>
      <c r="N32" s="35"/>
      <c r="O32" s="35"/>
      <c r="P32" s="35"/>
      <c r="Q32" s="35"/>
      <c r="R32" s="34" t="s">
        <v>212</v>
      </c>
      <c r="S32" s="15" t="s">
        <v>48</v>
      </c>
      <c r="T32" s="8"/>
      <c r="U32" s="21"/>
      <c r="V32" s="21">
        <v>1</v>
      </c>
      <c r="W32" s="5"/>
      <c r="X32" s="5"/>
      <c r="Y32" s="5"/>
      <c r="Z32" s="6">
        <f>SUM(T32:Y32)</f>
        <v>1</v>
      </c>
      <c r="AA32" s="15">
        <v>2017</v>
      </c>
      <c r="AB32" s="40"/>
      <c r="AC32" s="75"/>
      <c r="AD32" s="37"/>
    </row>
    <row r="33" spans="1:32" s="84" customFormat="1" ht="30" hidden="1" x14ac:dyDescent="0.25">
      <c r="A33" s="53"/>
      <c r="B33" s="53"/>
      <c r="C33" s="53"/>
      <c r="D33" s="53"/>
      <c r="E33" s="53"/>
      <c r="F33" s="53"/>
      <c r="G33" s="53"/>
      <c r="H33" s="53"/>
      <c r="I33" s="45"/>
      <c r="J33" s="53"/>
      <c r="K33" s="53"/>
      <c r="L33" s="53"/>
      <c r="M33" s="53"/>
      <c r="N33" s="53"/>
      <c r="O33" s="53"/>
      <c r="P33" s="53"/>
      <c r="Q33" s="53"/>
      <c r="R33" s="77" t="s">
        <v>217</v>
      </c>
      <c r="S33" s="30" t="s">
        <v>4</v>
      </c>
      <c r="T33" s="78"/>
      <c r="U33" s="78"/>
      <c r="V33" s="78"/>
      <c r="W33" s="79"/>
      <c r="X33" s="79"/>
      <c r="Y33" s="79"/>
      <c r="Z33" s="4">
        <f>W33+X33+Y33</f>
        <v>0</v>
      </c>
      <c r="AA33" s="80">
        <v>2020</v>
      </c>
      <c r="AB33" s="81"/>
      <c r="AC33" s="82"/>
      <c r="AD33" s="83"/>
    </row>
    <row r="34" spans="1:32" s="84" customFormat="1" ht="29.25" hidden="1" x14ac:dyDescent="0.25">
      <c r="A34" s="53"/>
      <c r="B34" s="53"/>
      <c r="C34" s="53"/>
      <c r="D34" s="53"/>
      <c r="E34" s="53"/>
      <c r="F34" s="53"/>
      <c r="G34" s="53"/>
      <c r="H34" s="53"/>
      <c r="I34" s="45"/>
      <c r="J34" s="53"/>
      <c r="K34" s="53"/>
      <c r="L34" s="53"/>
      <c r="M34" s="53"/>
      <c r="N34" s="53"/>
      <c r="O34" s="53"/>
      <c r="P34" s="53"/>
      <c r="Q34" s="53"/>
      <c r="R34" s="46" t="s">
        <v>218</v>
      </c>
      <c r="S34" s="30" t="s">
        <v>5</v>
      </c>
      <c r="T34" s="79"/>
      <c r="U34" s="78"/>
      <c r="V34" s="78"/>
      <c r="W34" s="4"/>
      <c r="X34" s="4"/>
      <c r="Y34" s="79"/>
      <c r="Z34" s="4">
        <f>W34+X34+Y34</f>
        <v>0</v>
      </c>
      <c r="AA34" s="30">
        <v>2020</v>
      </c>
      <c r="AB34" s="81"/>
      <c r="AC34" s="82"/>
      <c r="AD34" s="83"/>
    </row>
    <row r="35" spans="1:32" s="84" customFormat="1" ht="30" hidden="1" x14ac:dyDescent="0.25">
      <c r="A35" s="53"/>
      <c r="B35" s="53"/>
      <c r="C35" s="53"/>
      <c r="D35" s="53"/>
      <c r="E35" s="53"/>
      <c r="F35" s="53"/>
      <c r="G35" s="53"/>
      <c r="H35" s="53"/>
      <c r="I35" s="45"/>
      <c r="J35" s="53"/>
      <c r="K35" s="53"/>
      <c r="L35" s="53"/>
      <c r="M35" s="53"/>
      <c r="N35" s="53"/>
      <c r="O35" s="53"/>
      <c r="P35" s="53"/>
      <c r="Q35" s="53"/>
      <c r="R35" s="46" t="s">
        <v>219</v>
      </c>
      <c r="S35" s="30" t="s">
        <v>54</v>
      </c>
      <c r="T35" s="79"/>
      <c r="U35" s="78"/>
      <c r="V35" s="78"/>
      <c r="W35" s="4"/>
      <c r="X35" s="4"/>
      <c r="Y35" s="79"/>
      <c r="Z35" s="4">
        <f>W35+X35+Y35</f>
        <v>0</v>
      </c>
      <c r="AA35" s="30">
        <v>2020</v>
      </c>
      <c r="AB35" s="81"/>
      <c r="AC35" s="82"/>
      <c r="AD35" s="83"/>
    </row>
    <row r="36" spans="1:32" s="38" customFormat="1" ht="30" x14ac:dyDescent="0.25">
      <c r="A36" s="35"/>
      <c r="B36" s="35"/>
      <c r="C36" s="35"/>
      <c r="D36" s="35"/>
      <c r="E36" s="35"/>
      <c r="F36" s="35"/>
      <c r="G36" s="35"/>
      <c r="H36" s="35"/>
      <c r="I36" s="36"/>
      <c r="J36" s="35"/>
      <c r="K36" s="35"/>
      <c r="L36" s="35"/>
      <c r="M36" s="35"/>
      <c r="N36" s="35"/>
      <c r="O36" s="35"/>
      <c r="P36" s="35"/>
      <c r="Q36" s="35"/>
      <c r="R36" s="34" t="s">
        <v>272</v>
      </c>
      <c r="S36" s="15" t="s">
        <v>39</v>
      </c>
      <c r="T36" s="8"/>
      <c r="U36" s="21"/>
      <c r="V36" s="21"/>
      <c r="W36" s="21">
        <v>1</v>
      </c>
      <c r="X36" s="21"/>
      <c r="Y36" s="5"/>
      <c r="Z36" s="6">
        <v>1</v>
      </c>
      <c r="AA36" s="15">
        <v>2018</v>
      </c>
      <c r="AB36" s="40"/>
      <c r="AC36" s="75"/>
      <c r="AD36" s="37"/>
    </row>
    <row r="37" spans="1:32" s="2" customFormat="1" ht="44.25" x14ac:dyDescent="0.25">
      <c r="A37" s="55" t="s">
        <v>17</v>
      </c>
      <c r="B37" s="55" t="s">
        <v>17</v>
      </c>
      <c r="C37" s="55" t="s">
        <v>33</v>
      </c>
      <c r="D37" s="55" t="s">
        <v>17</v>
      </c>
      <c r="E37" s="55" t="s">
        <v>27</v>
      </c>
      <c r="F37" s="55" t="s">
        <v>17</v>
      </c>
      <c r="G37" s="55" t="s">
        <v>26</v>
      </c>
      <c r="H37" s="55" t="s">
        <v>17</v>
      </c>
      <c r="I37" s="55" t="s">
        <v>25</v>
      </c>
      <c r="J37" s="55" t="s">
        <v>18</v>
      </c>
      <c r="K37" s="55" t="s">
        <v>17</v>
      </c>
      <c r="L37" s="55" t="s">
        <v>18</v>
      </c>
      <c r="M37" s="55" t="s">
        <v>17</v>
      </c>
      <c r="N37" s="55" t="s">
        <v>19</v>
      </c>
      <c r="O37" s="55"/>
      <c r="P37" s="55"/>
      <c r="Q37" s="55"/>
      <c r="R37" s="56" t="s">
        <v>83</v>
      </c>
      <c r="S37" s="57" t="s">
        <v>53</v>
      </c>
      <c r="T37" s="58">
        <v>900</v>
      </c>
      <c r="U37" s="59"/>
      <c r="V37" s="59"/>
      <c r="W37" s="59"/>
      <c r="X37" s="59"/>
      <c r="Y37" s="59"/>
      <c r="Z37" s="59">
        <f>T37+U37+V37+W37+X37+Y37</f>
        <v>900</v>
      </c>
      <c r="AA37" s="57">
        <v>2015</v>
      </c>
      <c r="AB37" s="37"/>
      <c r="AC37" s="75"/>
      <c r="AD37" s="37"/>
      <c r="AE37" s="38"/>
      <c r="AF37" s="38"/>
    </row>
    <row r="38" spans="1:32" s="38" customFormat="1" ht="29.25" x14ac:dyDescent="0.25">
      <c r="A38" s="36"/>
      <c r="B38" s="36"/>
      <c r="C38" s="36"/>
      <c r="D38" s="36"/>
      <c r="E38" s="35"/>
      <c r="F38" s="35"/>
      <c r="G38" s="35"/>
      <c r="H38" s="35"/>
      <c r="I38" s="36"/>
      <c r="J38" s="35"/>
      <c r="K38" s="35"/>
      <c r="L38" s="35"/>
      <c r="M38" s="35"/>
      <c r="N38" s="35"/>
      <c r="O38" s="35"/>
      <c r="P38" s="35"/>
      <c r="Q38" s="35"/>
      <c r="R38" s="34" t="s">
        <v>61</v>
      </c>
      <c r="S38" s="15" t="s">
        <v>48</v>
      </c>
      <c r="T38" s="21">
        <v>1</v>
      </c>
      <c r="U38" s="21"/>
      <c r="V38" s="21"/>
      <c r="W38" s="21"/>
      <c r="X38" s="21"/>
      <c r="Y38" s="21"/>
      <c r="Z38" s="6">
        <f>T38</f>
        <v>1</v>
      </c>
      <c r="AA38" s="15">
        <v>2015</v>
      </c>
      <c r="AB38" s="37"/>
      <c r="AC38" s="75"/>
      <c r="AD38" s="37"/>
    </row>
    <row r="39" spans="1:32" s="38" customFormat="1" ht="44.25" x14ac:dyDescent="0.25">
      <c r="A39" s="55"/>
      <c r="B39" s="55"/>
      <c r="C39" s="55"/>
      <c r="D39" s="55" t="s">
        <v>17</v>
      </c>
      <c r="E39" s="55" t="s">
        <v>27</v>
      </c>
      <c r="F39" s="55" t="s">
        <v>17</v>
      </c>
      <c r="G39" s="55" t="s">
        <v>26</v>
      </c>
      <c r="H39" s="55" t="s">
        <v>17</v>
      </c>
      <c r="I39" s="55" t="s">
        <v>25</v>
      </c>
      <c r="J39" s="55" t="s">
        <v>18</v>
      </c>
      <c r="K39" s="55" t="s">
        <v>17</v>
      </c>
      <c r="L39" s="55" t="s">
        <v>18</v>
      </c>
      <c r="M39" s="55" t="s">
        <v>17</v>
      </c>
      <c r="N39" s="55" t="s">
        <v>17</v>
      </c>
      <c r="O39" s="55" t="s">
        <v>17</v>
      </c>
      <c r="P39" s="55" t="s">
        <v>17</v>
      </c>
      <c r="Q39" s="55" t="s">
        <v>17</v>
      </c>
      <c r="R39" s="56" t="s">
        <v>84</v>
      </c>
      <c r="S39" s="57" t="s">
        <v>53</v>
      </c>
      <c r="T39" s="59">
        <f>T40</f>
        <v>20000</v>
      </c>
      <c r="U39" s="59">
        <f>U40</f>
        <v>989</v>
      </c>
      <c r="V39" s="59">
        <f>V40+V41</f>
        <v>78681.899999999994</v>
      </c>
      <c r="W39" s="59"/>
      <c r="X39" s="59"/>
      <c r="Y39" s="59"/>
      <c r="Z39" s="59">
        <f>T39+U39+V39+W39+X39+Y39</f>
        <v>99670.9</v>
      </c>
      <c r="AA39" s="57">
        <v>2020</v>
      </c>
      <c r="AB39" s="37"/>
      <c r="AC39" s="75"/>
      <c r="AD39" s="37"/>
    </row>
    <row r="40" spans="1:32" s="2" customFormat="1" ht="44.25" x14ac:dyDescent="0.25">
      <c r="A40" s="55" t="s">
        <v>17</v>
      </c>
      <c r="B40" s="55" t="s">
        <v>17</v>
      </c>
      <c r="C40" s="55" t="s">
        <v>33</v>
      </c>
      <c r="D40" s="55" t="s">
        <v>17</v>
      </c>
      <c r="E40" s="55" t="s">
        <v>27</v>
      </c>
      <c r="F40" s="55" t="s">
        <v>17</v>
      </c>
      <c r="G40" s="55" t="s">
        <v>26</v>
      </c>
      <c r="H40" s="55" t="s">
        <v>17</v>
      </c>
      <c r="I40" s="55" t="s">
        <v>25</v>
      </c>
      <c r="J40" s="55" t="s">
        <v>18</v>
      </c>
      <c r="K40" s="55" t="s">
        <v>17</v>
      </c>
      <c r="L40" s="55" t="s">
        <v>18</v>
      </c>
      <c r="M40" s="55" t="s">
        <v>17</v>
      </c>
      <c r="N40" s="55" t="s">
        <v>17</v>
      </c>
      <c r="O40" s="55" t="s">
        <v>17</v>
      </c>
      <c r="P40" s="55" t="s">
        <v>17</v>
      </c>
      <c r="Q40" s="55" t="s">
        <v>28</v>
      </c>
      <c r="R40" s="56" t="s">
        <v>84</v>
      </c>
      <c r="S40" s="57" t="s">
        <v>53</v>
      </c>
      <c r="T40" s="58">
        <v>20000</v>
      </c>
      <c r="U40" s="58">
        <f>1000-11</f>
        <v>989</v>
      </c>
      <c r="V40" s="58">
        <v>820</v>
      </c>
      <c r="W40" s="58"/>
      <c r="X40" s="58"/>
      <c r="Y40" s="59"/>
      <c r="Z40" s="59">
        <f>T40+U40+V40+W40+X40+Y40</f>
        <v>21809</v>
      </c>
      <c r="AA40" s="57">
        <v>2017</v>
      </c>
      <c r="AB40" s="40"/>
      <c r="AC40" s="75"/>
      <c r="AD40" s="37"/>
      <c r="AE40" s="38"/>
      <c r="AF40" s="38"/>
    </row>
    <row r="41" spans="1:32" s="2" customFormat="1" ht="44.25" x14ac:dyDescent="0.25">
      <c r="A41" s="55" t="s">
        <v>17</v>
      </c>
      <c r="B41" s="55" t="s">
        <v>17</v>
      </c>
      <c r="C41" s="55" t="s">
        <v>33</v>
      </c>
      <c r="D41" s="55" t="s">
        <v>17</v>
      </c>
      <c r="E41" s="55" t="s">
        <v>27</v>
      </c>
      <c r="F41" s="55" t="s">
        <v>17</v>
      </c>
      <c r="G41" s="55" t="s">
        <v>26</v>
      </c>
      <c r="H41" s="55" t="s">
        <v>17</v>
      </c>
      <c r="I41" s="55" t="s">
        <v>25</v>
      </c>
      <c r="J41" s="55" t="s">
        <v>18</v>
      </c>
      <c r="K41" s="55" t="s">
        <v>17</v>
      </c>
      <c r="L41" s="55" t="s">
        <v>18</v>
      </c>
      <c r="M41" s="55" t="s">
        <v>18</v>
      </c>
      <c r="N41" s="55" t="s">
        <v>17</v>
      </c>
      <c r="O41" s="55" t="s">
        <v>18</v>
      </c>
      <c r="P41" s="55" t="s">
        <v>28</v>
      </c>
      <c r="Q41" s="55" t="s">
        <v>186</v>
      </c>
      <c r="R41" s="56" t="s">
        <v>84</v>
      </c>
      <c r="S41" s="57" t="s">
        <v>53</v>
      </c>
      <c r="T41" s="58"/>
      <c r="U41" s="58"/>
      <c r="V41" s="58">
        <v>77861.899999999994</v>
      </c>
      <c r="W41" s="58"/>
      <c r="X41" s="58"/>
      <c r="Y41" s="59"/>
      <c r="Z41" s="59">
        <f>T41+U41+V41+W41+X41+Y41</f>
        <v>77861.899999999994</v>
      </c>
      <c r="AA41" s="57">
        <v>2017</v>
      </c>
      <c r="AB41" s="40"/>
      <c r="AC41" s="75"/>
      <c r="AD41" s="37"/>
      <c r="AE41" s="38"/>
      <c r="AF41" s="38"/>
    </row>
    <row r="42" spans="1:32" s="2" customFormat="1" ht="44.25" hidden="1" x14ac:dyDescent="0.25">
      <c r="A42" s="55" t="s">
        <v>17</v>
      </c>
      <c r="B42" s="55" t="s">
        <v>18</v>
      </c>
      <c r="C42" s="55" t="s">
        <v>19</v>
      </c>
      <c r="D42" s="55" t="s">
        <v>17</v>
      </c>
      <c r="E42" s="55" t="s">
        <v>27</v>
      </c>
      <c r="F42" s="55" t="s">
        <v>17</v>
      </c>
      <c r="G42" s="55" t="s">
        <v>26</v>
      </c>
      <c r="H42" s="55" t="s">
        <v>17</v>
      </c>
      <c r="I42" s="55" t="s">
        <v>25</v>
      </c>
      <c r="J42" s="55" t="s">
        <v>18</v>
      </c>
      <c r="K42" s="55" t="s">
        <v>17</v>
      </c>
      <c r="L42" s="55" t="s">
        <v>18</v>
      </c>
      <c r="M42" s="55" t="s">
        <v>17</v>
      </c>
      <c r="N42" s="55" t="s">
        <v>17</v>
      </c>
      <c r="O42" s="55" t="s">
        <v>17</v>
      </c>
      <c r="P42" s="55" t="s">
        <v>17</v>
      </c>
      <c r="Q42" s="55" t="s">
        <v>28</v>
      </c>
      <c r="R42" s="56" t="s">
        <v>84</v>
      </c>
      <c r="S42" s="57" t="s">
        <v>53</v>
      </c>
      <c r="T42" s="58"/>
      <c r="U42" s="58"/>
      <c r="V42" s="58"/>
      <c r="W42" s="58"/>
      <c r="X42" s="58"/>
      <c r="Y42" s="58"/>
      <c r="Z42" s="59">
        <f>T42+U42+V42+W42+X42+Y42</f>
        <v>0</v>
      </c>
      <c r="AA42" s="57">
        <v>2020</v>
      </c>
      <c r="AB42" s="40"/>
      <c r="AC42" s="75"/>
      <c r="AD42" s="37"/>
      <c r="AE42" s="38"/>
      <c r="AF42" s="38"/>
    </row>
    <row r="43" spans="1:32" s="2" customFormat="1" ht="44.25" hidden="1" x14ac:dyDescent="0.25">
      <c r="A43" s="55" t="s">
        <v>17</v>
      </c>
      <c r="B43" s="55" t="s">
        <v>18</v>
      </c>
      <c r="C43" s="55" t="s">
        <v>19</v>
      </c>
      <c r="D43" s="55" t="s">
        <v>17</v>
      </c>
      <c r="E43" s="55" t="s">
        <v>27</v>
      </c>
      <c r="F43" s="55" t="s">
        <v>17</v>
      </c>
      <c r="G43" s="55" t="s">
        <v>26</v>
      </c>
      <c r="H43" s="55" t="s">
        <v>17</v>
      </c>
      <c r="I43" s="55" t="s">
        <v>25</v>
      </c>
      <c r="J43" s="55" t="s">
        <v>18</v>
      </c>
      <c r="K43" s="55" t="s">
        <v>17</v>
      </c>
      <c r="L43" s="55" t="s">
        <v>18</v>
      </c>
      <c r="M43" s="55" t="s">
        <v>160</v>
      </c>
      <c r="N43" s="55" t="s">
        <v>17</v>
      </c>
      <c r="O43" s="55" t="s">
        <v>25</v>
      </c>
      <c r="P43" s="55" t="s">
        <v>24</v>
      </c>
      <c r="Q43" s="55" t="s">
        <v>19</v>
      </c>
      <c r="R43" s="56" t="s">
        <v>84</v>
      </c>
      <c r="S43" s="57" t="s">
        <v>53</v>
      </c>
      <c r="T43" s="58"/>
      <c r="U43" s="58"/>
      <c r="V43" s="58"/>
      <c r="W43" s="58"/>
      <c r="X43" s="58"/>
      <c r="Y43" s="58"/>
      <c r="Z43" s="59">
        <f>T43+U43+V43+W43+X43+Y43</f>
        <v>0</v>
      </c>
      <c r="AA43" s="57">
        <v>2020</v>
      </c>
      <c r="AB43" s="40"/>
      <c r="AC43" s="75"/>
      <c r="AD43" s="37"/>
      <c r="AE43" s="38"/>
      <c r="AF43" s="38"/>
    </row>
    <row r="44" spans="1:32" s="38" customFormat="1" ht="29.25" x14ac:dyDescent="0.25">
      <c r="A44" s="36"/>
      <c r="B44" s="36"/>
      <c r="C44" s="36"/>
      <c r="D44" s="36"/>
      <c r="E44" s="35"/>
      <c r="F44" s="35"/>
      <c r="G44" s="35"/>
      <c r="H44" s="35"/>
      <c r="I44" s="36"/>
      <c r="J44" s="35"/>
      <c r="K44" s="35"/>
      <c r="L44" s="35"/>
      <c r="M44" s="35"/>
      <c r="N44" s="35"/>
      <c r="O44" s="35"/>
      <c r="P44" s="35"/>
      <c r="Q44" s="35"/>
      <c r="R44" s="34" t="s">
        <v>58</v>
      </c>
      <c r="S44" s="15" t="s">
        <v>48</v>
      </c>
      <c r="T44" s="21">
        <v>1</v>
      </c>
      <c r="U44" s="21"/>
      <c r="V44" s="21"/>
      <c r="W44" s="21"/>
      <c r="X44" s="21"/>
      <c r="Y44" s="21"/>
      <c r="Z44" s="6">
        <v>1</v>
      </c>
      <c r="AA44" s="15">
        <v>2015</v>
      </c>
      <c r="AB44" s="37"/>
      <c r="AC44" s="75"/>
      <c r="AD44" s="37"/>
    </row>
    <row r="45" spans="1:32" s="84" customFormat="1" ht="29.25" hidden="1" x14ac:dyDescent="0.25">
      <c r="A45" s="53"/>
      <c r="B45" s="53"/>
      <c r="C45" s="53"/>
      <c r="D45" s="53"/>
      <c r="E45" s="53"/>
      <c r="F45" s="53"/>
      <c r="G45" s="53"/>
      <c r="H45" s="53"/>
      <c r="I45" s="45"/>
      <c r="J45" s="53"/>
      <c r="K45" s="53"/>
      <c r="L45" s="53"/>
      <c r="M45" s="53"/>
      <c r="N45" s="53"/>
      <c r="O45" s="53"/>
      <c r="P45" s="53"/>
      <c r="Q45" s="53"/>
      <c r="R45" s="46" t="s">
        <v>220</v>
      </c>
      <c r="S45" s="30" t="s">
        <v>5</v>
      </c>
      <c r="T45" s="79"/>
      <c r="U45" s="79"/>
      <c r="V45" s="79"/>
      <c r="W45" s="79"/>
      <c r="X45" s="79"/>
      <c r="Y45" s="79">
        <v>0</v>
      </c>
      <c r="Z45" s="4">
        <f>X45+Y45</f>
        <v>0</v>
      </c>
      <c r="AA45" s="30">
        <v>2020</v>
      </c>
      <c r="AB45" s="83"/>
      <c r="AC45" s="82"/>
      <c r="AD45" s="83"/>
    </row>
    <row r="46" spans="1:32" s="38" customFormat="1" ht="29.25" x14ac:dyDescent="0.25">
      <c r="A46" s="35"/>
      <c r="B46" s="35"/>
      <c r="C46" s="35"/>
      <c r="D46" s="35"/>
      <c r="E46" s="35"/>
      <c r="F46" s="35"/>
      <c r="G46" s="35"/>
      <c r="H46" s="35"/>
      <c r="I46" s="36"/>
      <c r="J46" s="35"/>
      <c r="K46" s="35"/>
      <c r="L46" s="35"/>
      <c r="M46" s="35"/>
      <c r="N46" s="35"/>
      <c r="O46" s="35"/>
      <c r="P46" s="35"/>
      <c r="Q46" s="35"/>
      <c r="R46" s="34" t="s">
        <v>159</v>
      </c>
      <c r="S46" s="15" t="s">
        <v>48</v>
      </c>
      <c r="T46" s="8"/>
      <c r="U46" s="21"/>
      <c r="V46" s="18">
        <v>1</v>
      </c>
      <c r="W46" s="8"/>
      <c r="X46" s="8"/>
      <c r="Y46" s="8"/>
      <c r="Z46" s="6">
        <f>T46+U46+V46+W46+X46+Y46</f>
        <v>1</v>
      </c>
      <c r="AA46" s="15">
        <v>2017</v>
      </c>
      <c r="AB46" s="37"/>
      <c r="AC46" s="75"/>
      <c r="AD46" s="37"/>
    </row>
    <row r="47" spans="1:32" s="38" customFormat="1" ht="30" x14ac:dyDescent="0.25">
      <c r="A47" s="35"/>
      <c r="B47" s="35"/>
      <c r="C47" s="35"/>
      <c r="D47" s="35"/>
      <c r="E47" s="35"/>
      <c r="F47" s="35"/>
      <c r="G47" s="35"/>
      <c r="H47" s="35"/>
      <c r="I47" s="36"/>
      <c r="J47" s="35"/>
      <c r="K47" s="35"/>
      <c r="L47" s="35"/>
      <c r="M47" s="35"/>
      <c r="N47" s="35"/>
      <c r="O47" s="35"/>
      <c r="P47" s="35"/>
      <c r="Q47" s="35"/>
      <c r="R47" s="34" t="s">
        <v>271</v>
      </c>
      <c r="S47" s="15" t="s">
        <v>39</v>
      </c>
      <c r="T47" s="8"/>
      <c r="U47" s="21">
        <v>1</v>
      </c>
      <c r="V47" s="8"/>
      <c r="W47" s="8"/>
      <c r="X47" s="8"/>
      <c r="Y47" s="8"/>
      <c r="Z47" s="6">
        <f>T47+U47+V47+W47+X47+Y47</f>
        <v>1</v>
      </c>
      <c r="AA47" s="15">
        <v>2016</v>
      </c>
      <c r="AB47" s="40"/>
      <c r="AC47" s="75"/>
      <c r="AD47" s="37"/>
    </row>
    <row r="48" spans="1:32" s="2" customFormat="1" ht="45" x14ac:dyDescent="0.25">
      <c r="A48" s="55" t="s">
        <v>17</v>
      </c>
      <c r="B48" s="55" t="s">
        <v>17</v>
      </c>
      <c r="C48" s="55" t="s">
        <v>33</v>
      </c>
      <c r="D48" s="55" t="s">
        <v>17</v>
      </c>
      <c r="E48" s="55" t="s">
        <v>27</v>
      </c>
      <c r="F48" s="55" t="s">
        <v>17</v>
      </c>
      <c r="G48" s="55" t="s">
        <v>26</v>
      </c>
      <c r="H48" s="55" t="s">
        <v>17</v>
      </c>
      <c r="I48" s="55" t="s">
        <v>25</v>
      </c>
      <c r="J48" s="55" t="s">
        <v>18</v>
      </c>
      <c r="K48" s="55" t="s">
        <v>17</v>
      </c>
      <c r="L48" s="55" t="s">
        <v>18</v>
      </c>
      <c r="M48" s="55" t="s">
        <v>17</v>
      </c>
      <c r="N48" s="55" t="s">
        <v>27</v>
      </c>
      <c r="O48" s="55"/>
      <c r="P48" s="55"/>
      <c r="Q48" s="55"/>
      <c r="R48" s="56" t="s">
        <v>51</v>
      </c>
      <c r="S48" s="57" t="s">
        <v>53</v>
      </c>
      <c r="T48" s="58">
        <f>10450-1008</f>
        <v>9442</v>
      </c>
      <c r="U48" s="58"/>
      <c r="V48" s="58"/>
      <c r="W48" s="58"/>
      <c r="X48" s="58"/>
      <c r="Y48" s="58"/>
      <c r="Z48" s="59">
        <f>T48+U48+V48+W48+X48+Y48</f>
        <v>9442</v>
      </c>
      <c r="AA48" s="57">
        <v>2015</v>
      </c>
      <c r="AB48" s="37"/>
      <c r="AC48" s="75"/>
      <c r="AD48" s="37"/>
      <c r="AE48" s="38"/>
      <c r="AF48" s="38"/>
    </row>
    <row r="49" spans="1:32" s="38" customFormat="1" ht="29.25" x14ac:dyDescent="0.25">
      <c r="A49" s="36"/>
      <c r="B49" s="36"/>
      <c r="C49" s="36"/>
      <c r="D49" s="36"/>
      <c r="E49" s="35"/>
      <c r="F49" s="35"/>
      <c r="G49" s="35"/>
      <c r="H49" s="35"/>
      <c r="I49" s="36"/>
      <c r="J49" s="35"/>
      <c r="K49" s="35"/>
      <c r="L49" s="35"/>
      <c r="M49" s="35"/>
      <c r="N49" s="35"/>
      <c r="O49" s="35"/>
      <c r="P49" s="35"/>
      <c r="Q49" s="35"/>
      <c r="R49" s="34" t="s">
        <v>58</v>
      </c>
      <c r="S49" s="15" t="s">
        <v>48</v>
      </c>
      <c r="T49" s="21">
        <v>1</v>
      </c>
      <c r="U49" s="21"/>
      <c r="V49" s="21"/>
      <c r="W49" s="21"/>
      <c r="X49" s="21"/>
      <c r="Y49" s="21"/>
      <c r="Z49" s="6">
        <f>T49</f>
        <v>1</v>
      </c>
      <c r="AA49" s="15">
        <v>2015</v>
      </c>
      <c r="AB49" s="37"/>
      <c r="AC49" s="75"/>
      <c r="AD49" s="37"/>
    </row>
    <row r="50" spans="1:32" s="38" customFormat="1" ht="27.6" customHeight="1" x14ac:dyDescent="0.25">
      <c r="A50" s="35"/>
      <c r="B50" s="35"/>
      <c r="C50" s="35"/>
      <c r="D50" s="35"/>
      <c r="E50" s="35"/>
      <c r="F50" s="35"/>
      <c r="G50" s="35"/>
      <c r="H50" s="35"/>
      <c r="I50" s="36"/>
      <c r="J50" s="35"/>
      <c r="K50" s="35"/>
      <c r="L50" s="35"/>
      <c r="M50" s="35"/>
      <c r="N50" s="35"/>
      <c r="O50" s="35"/>
      <c r="P50" s="35"/>
      <c r="Q50" s="35"/>
      <c r="R50" s="17" t="s">
        <v>60</v>
      </c>
      <c r="S50" s="15" t="s">
        <v>5</v>
      </c>
      <c r="T50" s="8">
        <v>0.9</v>
      </c>
      <c r="U50" s="8"/>
      <c r="V50" s="8"/>
      <c r="W50" s="8"/>
      <c r="X50" s="8"/>
      <c r="Y50" s="8"/>
      <c r="Z50" s="5">
        <f>T50+U50+V50+W50+X50+Y50</f>
        <v>0.9</v>
      </c>
      <c r="AA50" s="15">
        <v>2015</v>
      </c>
      <c r="AB50" s="37"/>
      <c r="AC50" s="75"/>
      <c r="AD50" s="37"/>
    </row>
    <row r="51" spans="1:32" s="2" customFormat="1" ht="45" x14ac:dyDescent="0.25">
      <c r="A51" s="55" t="s">
        <v>17</v>
      </c>
      <c r="B51" s="55" t="s">
        <v>17</v>
      </c>
      <c r="C51" s="55" t="s">
        <v>33</v>
      </c>
      <c r="D51" s="55" t="s">
        <v>17</v>
      </c>
      <c r="E51" s="55" t="s">
        <v>27</v>
      </c>
      <c r="F51" s="55" t="s">
        <v>17</v>
      </c>
      <c r="G51" s="55" t="s">
        <v>26</v>
      </c>
      <c r="H51" s="55" t="s">
        <v>17</v>
      </c>
      <c r="I51" s="55" t="s">
        <v>25</v>
      </c>
      <c r="J51" s="55" t="s">
        <v>18</v>
      </c>
      <c r="K51" s="55" t="s">
        <v>17</v>
      </c>
      <c r="L51" s="55" t="s">
        <v>18</v>
      </c>
      <c r="M51" s="55" t="s">
        <v>17</v>
      </c>
      <c r="N51" s="55" t="s">
        <v>17</v>
      </c>
      <c r="O51" s="55" t="s">
        <v>17</v>
      </c>
      <c r="P51" s="55" t="s">
        <v>17</v>
      </c>
      <c r="Q51" s="55" t="s">
        <v>24</v>
      </c>
      <c r="R51" s="56" t="s">
        <v>85</v>
      </c>
      <c r="S51" s="57" t="s">
        <v>53</v>
      </c>
      <c r="T51" s="58">
        <f>8000-833</f>
        <v>7167</v>
      </c>
      <c r="U51" s="58">
        <f>21200-3425-9425-393-583</f>
        <v>7374</v>
      </c>
      <c r="V51" s="59"/>
      <c r="W51" s="59"/>
      <c r="X51" s="59"/>
      <c r="Y51" s="59"/>
      <c r="Z51" s="59">
        <f>T51+U51+V51+W51+X51+Y51</f>
        <v>14541</v>
      </c>
      <c r="AA51" s="57">
        <v>2016</v>
      </c>
      <c r="AB51" s="40"/>
      <c r="AC51" s="75"/>
      <c r="AD51" s="37"/>
      <c r="AE51" s="38"/>
      <c r="AF51" s="38"/>
    </row>
    <row r="52" spans="1:32" s="38" customFormat="1" ht="29.25" x14ac:dyDescent="0.25">
      <c r="A52" s="36"/>
      <c r="B52" s="36"/>
      <c r="C52" s="36"/>
      <c r="D52" s="36"/>
      <c r="E52" s="35"/>
      <c r="F52" s="35"/>
      <c r="G52" s="35"/>
      <c r="H52" s="35"/>
      <c r="I52" s="36"/>
      <c r="J52" s="35"/>
      <c r="K52" s="35"/>
      <c r="L52" s="35"/>
      <c r="M52" s="35"/>
      <c r="N52" s="35"/>
      <c r="O52" s="35"/>
      <c r="P52" s="35"/>
      <c r="Q52" s="35"/>
      <c r="R52" s="34" t="s">
        <v>58</v>
      </c>
      <c r="S52" s="15" t="s">
        <v>48</v>
      </c>
      <c r="T52" s="21">
        <v>1</v>
      </c>
      <c r="U52" s="21"/>
      <c r="V52" s="21"/>
      <c r="W52" s="21"/>
      <c r="X52" s="21"/>
      <c r="Y52" s="21"/>
      <c r="Z52" s="6">
        <f>T52</f>
        <v>1</v>
      </c>
      <c r="AA52" s="15">
        <v>2015</v>
      </c>
      <c r="AB52" s="40"/>
      <c r="AC52" s="75"/>
      <c r="AD52" s="37"/>
    </row>
    <row r="53" spans="1:32" s="2" customFormat="1" ht="27.6" customHeight="1" x14ac:dyDescent="0.25">
      <c r="A53" s="35"/>
      <c r="B53" s="35"/>
      <c r="C53" s="35"/>
      <c r="D53" s="35"/>
      <c r="E53" s="35"/>
      <c r="F53" s="35"/>
      <c r="G53" s="35"/>
      <c r="H53" s="35"/>
      <c r="I53" s="36"/>
      <c r="J53" s="35"/>
      <c r="K53" s="35"/>
      <c r="L53" s="35"/>
      <c r="M53" s="35"/>
      <c r="N53" s="35"/>
      <c r="O53" s="35"/>
      <c r="P53" s="35"/>
      <c r="Q53" s="35"/>
      <c r="R53" s="52" t="s">
        <v>60</v>
      </c>
      <c r="S53" s="94" t="s">
        <v>5</v>
      </c>
      <c r="T53" s="14"/>
      <c r="U53" s="8">
        <v>0.7</v>
      </c>
      <c r="V53" s="8"/>
      <c r="W53" s="8"/>
      <c r="X53" s="8"/>
      <c r="Y53" s="8"/>
      <c r="Z53" s="5">
        <f>T53+U53+V53+W53+X53+Y53</f>
        <v>0.7</v>
      </c>
      <c r="AA53" s="15">
        <v>2016</v>
      </c>
      <c r="AB53" s="40"/>
      <c r="AC53" s="75"/>
      <c r="AD53" s="37"/>
      <c r="AE53" s="38"/>
      <c r="AF53" s="38"/>
    </row>
    <row r="54" spans="1:32" s="2" customFormat="1" ht="30" x14ac:dyDescent="0.25">
      <c r="A54" s="55" t="s">
        <v>17</v>
      </c>
      <c r="B54" s="55" t="s">
        <v>17</v>
      </c>
      <c r="C54" s="55" t="s">
        <v>33</v>
      </c>
      <c r="D54" s="55" t="s">
        <v>17</v>
      </c>
      <c r="E54" s="55" t="s">
        <v>27</v>
      </c>
      <c r="F54" s="55" t="s">
        <v>17</v>
      </c>
      <c r="G54" s="55" t="s">
        <v>26</v>
      </c>
      <c r="H54" s="55" t="s">
        <v>17</v>
      </c>
      <c r="I54" s="55" t="s">
        <v>25</v>
      </c>
      <c r="J54" s="55" t="s">
        <v>18</v>
      </c>
      <c r="K54" s="55" t="s">
        <v>17</v>
      </c>
      <c r="L54" s="55" t="s">
        <v>18</v>
      </c>
      <c r="M54" s="55" t="s">
        <v>17</v>
      </c>
      <c r="N54" s="55" t="s">
        <v>17</v>
      </c>
      <c r="O54" s="55" t="s">
        <v>17</v>
      </c>
      <c r="P54" s="55" t="s">
        <v>17</v>
      </c>
      <c r="Q54" s="55" t="s">
        <v>29</v>
      </c>
      <c r="R54" s="56" t="s">
        <v>86</v>
      </c>
      <c r="S54" s="57" t="s">
        <v>53</v>
      </c>
      <c r="T54" s="58">
        <v>15000</v>
      </c>
      <c r="U54" s="58"/>
      <c r="V54" s="58"/>
      <c r="W54" s="58"/>
      <c r="X54" s="59"/>
      <c r="Y54" s="59"/>
      <c r="Z54" s="59">
        <f>T54+U54+V54+W54+X54+Y54</f>
        <v>15000</v>
      </c>
      <c r="AA54" s="57">
        <v>2015</v>
      </c>
      <c r="AB54" s="37"/>
      <c r="AC54" s="75"/>
      <c r="AD54" s="37"/>
      <c r="AE54" s="38"/>
      <c r="AF54" s="38"/>
    </row>
    <row r="55" spans="1:32" s="2" customFormat="1" ht="27.6" customHeight="1" x14ac:dyDescent="0.25">
      <c r="A55" s="35"/>
      <c r="B55" s="35"/>
      <c r="C55" s="35"/>
      <c r="D55" s="35"/>
      <c r="E55" s="35"/>
      <c r="F55" s="35"/>
      <c r="G55" s="35"/>
      <c r="H55" s="35"/>
      <c r="I55" s="36"/>
      <c r="J55" s="35"/>
      <c r="K55" s="35"/>
      <c r="L55" s="35"/>
      <c r="M55" s="35"/>
      <c r="N55" s="35"/>
      <c r="O55" s="35"/>
      <c r="P55" s="35"/>
      <c r="Q55" s="35"/>
      <c r="R55" s="52" t="s">
        <v>87</v>
      </c>
      <c r="S55" s="94" t="s">
        <v>5</v>
      </c>
      <c r="T55" s="14">
        <v>0.3</v>
      </c>
      <c r="U55" s="8"/>
      <c r="V55" s="8"/>
      <c r="W55" s="8"/>
      <c r="X55" s="8"/>
      <c r="Y55" s="8"/>
      <c r="Z55" s="5">
        <f>T55+U55+V55+W55+X55+Y55</f>
        <v>0.3</v>
      </c>
      <c r="AA55" s="15">
        <v>2015</v>
      </c>
      <c r="AB55" s="37"/>
      <c r="AC55" s="75"/>
      <c r="AD55" s="37"/>
      <c r="AE55" s="38"/>
      <c r="AF55" s="38"/>
    </row>
    <row r="56" spans="1:32" s="2" customFormat="1" ht="30" x14ac:dyDescent="0.25">
      <c r="A56" s="55" t="s">
        <v>17</v>
      </c>
      <c r="B56" s="55" t="s">
        <v>17</v>
      </c>
      <c r="C56" s="55" t="s">
        <v>33</v>
      </c>
      <c r="D56" s="55" t="s">
        <v>17</v>
      </c>
      <c r="E56" s="55" t="s">
        <v>27</v>
      </c>
      <c r="F56" s="55" t="s">
        <v>17</v>
      </c>
      <c r="G56" s="55" t="s">
        <v>26</v>
      </c>
      <c r="H56" s="55" t="s">
        <v>17</v>
      </c>
      <c r="I56" s="55" t="s">
        <v>25</v>
      </c>
      <c r="J56" s="55" t="s">
        <v>18</v>
      </c>
      <c r="K56" s="55" t="s">
        <v>17</v>
      </c>
      <c r="L56" s="55" t="s">
        <v>18</v>
      </c>
      <c r="M56" s="55" t="s">
        <v>17</v>
      </c>
      <c r="N56" s="55" t="s">
        <v>17</v>
      </c>
      <c r="O56" s="55" t="s">
        <v>17</v>
      </c>
      <c r="P56" s="55" t="s">
        <v>17</v>
      </c>
      <c r="Q56" s="55" t="s">
        <v>25</v>
      </c>
      <c r="R56" s="56" t="s">
        <v>221</v>
      </c>
      <c r="S56" s="57" t="s">
        <v>53</v>
      </c>
      <c r="T56" s="59"/>
      <c r="U56" s="58">
        <f>4000-1500-100</f>
        <v>2400</v>
      </c>
      <c r="V56" s="58"/>
      <c r="W56" s="58"/>
      <c r="X56" s="58"/>
      <c r="Y56" s="59"/>
      <c r="Z56" s="59">
        <f>T56+U56+V56+W56+X56+Y56</f>
        <v>2400</v>
      </c>
      <c r="AA56" s="57">
        <v>2016</v>
      </c>
      <c r="AB56" s="40"/>
      <c r="AC56" s="75"/>
      <c r="AD56" s="37"/>
      <c r="AE56" s="38"/>
      <c r="AF56" s="38"/>
    </row>
    <row r="57" spans="1:32" s="38" customFormat="1" ht="29.25" x14ac:dyDescent="0.25">
      <c r="A57" s="36"/>
      <c r="B57" s="36"/>
      <c r="C57" s="36"/>
      <c r="D57" s="36"/>
      <c r="E57" s="35"/>
      <c r="F57" s="35"/>
      <c r="G57" s="35"/>
      <c r="H57" s="35"/>
      <c r="I57" s="36"/>
      <c r="J57" s="35"/>
      <c r="K57" s="35"/>
      <c r="L57" s="35"/>
      <c r="M57" s="35"/>
      <c r="N57" s="35"/>
      <c r="O57" s="35"/>
      <c r="P57" s="35"/>
      <c r="Q57" s="35"/>
      <c r="R57" s="34" t="s">
        <v>61</v>
      </c>
      <c r="S57" s="15" t="s">
        <v>48</v>
      </c>
      <c r="T57" s="8"/>
      <c r="U57" s="21">
        <v>1</v>
      </c>
      <c r="V57" s="21"/>
      <c r="W57" s="21"/>
      <c r="X57" s="21"/>
      <c r="Y57" s="21"/>
      <c r="Z57" s="6">
        <f>U57</f>
        <v>1</v>
      </c>
      <c r="AA57" s="15">
        <v>2016</v>
      </c>
      <c r="AB57" s="40"/>
      <c r="AC57" s="75"/>
      <c r="AD57" s="37"/>
    </row>
    <row r="58" spans="1:32" s="2" customFormat="1" ht="45" x14ac:dyDescent="0.25">
      <c r="A58" s="55" t="s">
        <v>17</v>
      </c>
      <c r="B58" s="55" t="s">
        <v>17</v>
      </c>
      <c r="C58" s="55" t="s">
        <v>33</v>
      </c>
      <c r="D58" s="55" t="s">
        <v>17</v>
      </c>
      <c r="E58" s="55" t="s">
        <v>27</v>
      </c>
      <c r="F58" s="55" t="s">
        <v>17</v>
      </c>
      <c r="G58" s="55" t="s">
        <v>26</v>
      </c>
      <c r="H58" s="55" t="s">
        <v>17</v>
      </c>
      <c r="I58" s="55" t="s">
        <v>25</v>
      </c>
      <c r="J58" s="55" t="s">
        <v>18</v>
      </c>
      <c r="K58" s="55" t="s">
        <v>17</v>
      </c>
      <c r="L58" s="55" t="s">
        <v>18</v>
      </c>
      <c r="M58" s="55" t="s">
        <v>17</v>
      </c>
      <c r="N58" s="55" t="s">
        <v>17</v>
      </c>
      <c r="O58" s="55" t="s">
        <v>17</v>
      </c>
      <c r="P58" s="55" t="s">
        <v>17</v>
      </c>
      <c r="Q58" s="55" t="s">
        <v>26</v>
      </c>
      <c r="R58" s="56" t="s">
        <v>88</v>
      </c>
      <c r="S58" s="57" t="s">
        <v>53</v>
      </c>
      <c r="T58" s="59"/>
      <c r="U58" s="58">
        <f>1500+400-7-24.1</f>
        <v>1868.9</v>
      </c>
      <c r="V58" s="59"/>
      <c r="W58" s="59"/>
      <c r="X58" s="59"/>
      <c r="Y58" s="59"/>
      <c r="Z58" s="59">
        <f>T58+U58+V58+W58+X58+Y58</f>
        <v>1868.9</v>
      </c>
      <c r="AA58" s="57">
        <v>2016</v>
      </c>
      <c r="AB58" s="40"/>
      <c r="AC58" s="75"/>
      <c r="AD58" s="37"/>
      <c r="AE58" s="38"/>
      <c r="AF58" s="38"/>
    </row>
    <row r="59" spans="1:32" s="2" customFormat="1" ht="29.25" x14ac:dyDescent="0.25">
      <c r="A59" s="35"/>
      <c r="B59" s="35"/>
      <c r="C59" s="35"/>
      <c r="D59" s="35"/>
      <c r="E59" s="35"/>
      <c r="F59" s="35"/>
      <c r="G59" s="35"/>
      <c r="H59" s="35"/>
      <c r="I59" s="36"/>
      <c r="J59" s="35"/>
      <c r="K59" s="35"/>
      <c r="L59" s="35"/>
      <c r="M59" s="35"/>
      <c r="N59" s="35"/>
      <c r="O59" s="35"/>
      <c r="P59" s="35"/>
      <c r="Q59" s="35"/>
      <c r="R59" s="34" t="s">
        <v>82</v>
      </c>
      <c r="S59" s="94" t="s">
        <v>5</v>
      </c>
      <c r="T59" s="14"/>
      <c r="U59" s="8">
        <v>0.6</v>
      </c>
      <c r="V59" s="8"/>
      <c r="W59" s="8"/>
      <c r="X59" s="8"/>
      <c r="Y59" s="8"/>
      <c r="Z59" s="5">
        <f>T59+U59+V59+W59+X59+Y59</f>
        <v>0.6</v>
      </c>
      <c r="AA59" s="15">
        <v>2016</v>
      </c>
      <c r="AB59" s="40"/>
      <c r="AC59" s="75"/>
      <c r="AD59" s="37"/>
      <c r="AE59" s="38"/>
      <c r="AF59" s="38"/>
    </row>
    <row r="60" spans="1:32" s="2" customFormat="1" ht="30" x14ac:dyDescent="0.25">
      <c r="A60" s="35"/>
      <c r="B60" s="35"/>
      <c r="C60" s="35"/>
      <c r="D60" s="35"/>
      <c r="E60" s="35"/>
      <c r="F60" s="35"/>
      <c r="G60" s="35"/>
      <c r="H60" s="35"/>
      <c r="I60" s="36"/>
      <c r="J60" s="35"/>
      <c r="K60" s="35"/>
      <c r="L60" s="35"/>
      <c r="M60" s="35"/>
      <c r="N60" s="35"/>
      <c r="O60" s="35"/>
      <c r="P60" s="35"/>
      <c r="Q60" s="35"/>
      <c r="R60" s="34" t="s">
        <v>80</v>
      </c>
      <c r="S60" s="15" t="s">
        <v>54</v>
      </c>
      <c r="T60" s="8"/>
      <c r="U60" s="8">
        <v>18.7</v>
      </c>
      <c r="V60" s="8"/>
      <c r="W60" s="8"/>
      <c r="X60" s="8"/>
      <c r="Y60" s="8"/>
      <c r="Z60" s="5">
        <f>T60+U60+V60+W60+X60+Y60</f>
        <v>18.7</v>
      </c>
      <c r="AA60" s="15">
        <v>2016</v>
      </c>
      <c r="AB60" s="40"/>
      <c r="AC60" s="75"/>
      <c r="AD60" s="37"/>
      <c r="AE60" s="38"/>
      <c r="AF60" s="38"/>
    </row>
    <row r="61" spans="1:32" s="2" customFormat="1" ht="30" x14ac:dyDescent="0.25">
      <c r="A61" s="55"/>
      <c r="B61" s="55"/>
      <c r="C61" s="55"/>
      <c r="D61" s="55" t="s">
        <v>17</v>
      </c>
      <c r="E61" s="55" t="s">
        <v>27</v>
      </c>
      <c r="F61" s="55" t="s">
        <v>17</v>
      </c>
      <c r="G61" s="55" t="s">
        <v>26</v>
      </c>
      <c r="H61" s="55" t="s">
        <v>17</v>
      </c>
      <c r="I61" s="55" t="s">
        <v>25</v>
      </c>
      <c r="J61" s="55" t="s">
        <v>18</v>
      </c>
      <c r="K61" s="55" t="s">
        <v>17</v>
      </c>
      <c r="L61" s="55" t="s">
        <v>18</v>
      </c>
      <c r="M61" s="55" t="s">
        <v>17</v>
      </c>
      <c r="N61" s="55" t="s">
        <v>17</v>
      </c>
      <c r="O61" s="55" t="s">
        <v>17</v>
      </c>
      <c r="P61" s="55" t="s">
        <v>17</v>
      </c>
      <c r="Q61" s="55" t="s">
        <v>17</v>
      </c>
      <c r="R61" s="56" t="s">
        <v>57</v>
      </c>
      <c r="S61" s="57" t="s">
        <v>53</v>
      </c>
      <c r="T61" s="59">
        <f>T62</f>
        <v>2000</v>
      </c>
      <c r="U61" s="59">
        <f>U62</f>
        <v>1051</v>
      </c>
      <c r="V61" s="58"/>
      <c r="W61" s="59"/>
      <c r="X61" s="59"/>
      <c r="Y61" s="59">
        <f>Y63</f>
        <v>1600</v>
      </c>
      <c r="Z61" s="59">
        <f>T61+U61+V61+W61+X61+Y61</f>
        <v>4651</v>
      </c>
      <c r="AA61" s="57">
        <v>2020</v>
      </c>
      <c r="AB61" s="67"/>
      <c r="AC61" s="75"/>
      <c r="AD61" s="37"/>
      <c r="AE61" s="38"/>
      <c r="AF61" s="38"/>
    </row>
    <row r="62" spans="1:32" s="2" customFormat="1" ht="30" x14ac:dyDescent="0.25">
      <c r="A62" s="55" t="s">
        <v>17</v>
      </c>
      <c r="B62" s="55" t="s">
        <v>17</v>
      </c>
      <c r="C62" s="55" t="s">
        <v>33</v>
      </c>
      <c r="D62" s="55" t="s">
        <v>17</v>
      </c>
      <c r="E62" s="55" t="s">
        <v>27</v>
      </c>
      <c r="F62" s="55" t="s">
        <v>17</v>
      </c>
      <c r="G62" s="55" t="s">
        <v>26</v>
      </c>
      <c r="H62" s="55" t="s">
        <v>17</v>
      </c>
      <c r="I62" s="55" t="s">
        <v>25</v>
      </c>
      <c r="J62" s="55" t="s">
        <v>18</v>
      </c>
      <c r="K62" s="55" t="s">
        <v>17</v>
      </c>
      <c r="L62" s="55" t="s">
        <v>18</v>
      </c>
      <c r="M62" s="55" t="s">
        <v>17</v>
      </c>
      <c r="N62" s="55" t="s">
        <v>17</v>
      </c>
      <c r="O62" s="55" t="s">
        <v>17</v>
      </c>
      <c r="P62" s="55" t="s">
        <v>18</v>
      </c>
      <c r="Q62" s="55" t="s">
        <v>18</v>
      </c>
      <c r="R62" s="56" t="s">
        <v>57</v>
      </c>
      <c r="S62" s="57" t="s">
        <v>53</v>
      </c>
      <c r="T62" s="58">
        <v>2000</v>
      </c>
      <c r="U62" s="58">
        <v>1051</v>
      </c>
      <c r="V62" s="58"/>
      <c r="W62" s="59"/>
      <c r="X62" s="59"/>
      <c r="Y62" s="59"/>
      <c r="Z62" s="59">
        <f t="shared" ref="Z62:Z63" si="6">T62+U62+V62+W62+X62+Y62</f>
        <v>3051</v>
      </c>
      <c r="AA62" s="57">
        <v>2016</v>
      </c>
      <c r="AB62" s="67"/>
      <c r="AC62" s="75"/>
      <c r="AD62" s="37"/>
      <c r="AE62" s="38"/>
      <c r="AF62" s="38"/>
    </row>
    <row r="63" spans="1:32" s="2" customFormat="1" ht="30" x14ac:dyDescent="0.25">
      <c r="A63" s="55" t="s">
        <v>17</v>
      </c>
      <c r="B63" s="55" t="s">
        <v>18</v>
      </c>
      <c r="C63" s="55" t="s">
        <v>19</v>
      </c>
      <c r="D63" s="55" t="s">
        <v>17</v>
      </c>
      <c r="E63" s="55" t="s">
        <v>27</v>
      </c>
      <c r="F63" s="55" t="s">
        <v>17</v>
      </c>
      <c r="G63" s="55" t="s">
        <v>26</v>
      </c>
      <c r="H63" s="55" t="s">
        <v>17</v>
      </c>
      <c r="I63" s="55" t="s">
        <v>25</v>
      </c>
      <c r="J63" s="55" t="s">
        <v>18</v>
      </c>
      <c r="K63" s="55" t="s">
        <v>17</v>
      </c>
      <c r="L63" s="55" t="s">
        <v>18</v>
      </c>
      <c r="M63" s="55" t="s">
        <v>17</v>
      </c>
      <c r="N63" s="55" t="s">
        <v>17</v>
      </c>
      <c r="O63" s="55" t="s">
        <v>17</v>
      </c>
      <c r="P63" s="55" t="s">
        <v>17</v>
      </c>
      <c r="Q63" s="55" t="s">
        <v>29</v>
      </c>
      <c r="R63" s="56" t="s">
        <v>57</v>
      </c>
      <c r="S63" s="57" t="s">
        <v>53</v>
      </c>
      <c r="T63" s="58"/>
      <c r="U63" s="58"/>
      <c r="V63" s="58"/>
      <c r="W63" s="59"/>
      <c r="X63" s="59"/>
      <c r="Y63" s="58">
        <v>1600</v>
      </c>
      <c r="Z63" s="59">
        <f t="shared" si="6"/>
        <v>1600</v>
      </c>
      <c r="AA63" s="57">
        <v>2020</v>
      </c>
      <c r="AB63" s="67"/>
      <c r="AC63" s="75"/>
      <c r="AD63" s="37"/>
      <c r="AE63" s="38"/>
      <c r="AF63" s="38"/>
    </row>
    <row r="64" spans="1:32" s="38" customFormat="1" ht="29.25" x14ac:dyDescent="0.25">
      <c r="A64" s="35"/>
      <c r="B64" s="35"/>
      <c r="C64" s="35"/>
      <c r="D64" s="35"/>
      <c r="E64" s="35"/>
      <c r="F64" s="35"/>
      <c r="G64" s="35"/>
      <c r="H64" s="35"/>
      <c r="I64" s="36"/>
      <c r="J64" s="35"/>
      <c r="K64" s="35"/>
      <c r="L64" s="35"/>
      <c r="M64" s="35"/>
      <c r="N64" s="35"/>
      <c r="O64" s="35"/>
      <c r="P64" s="35"/>
      <c r="Q64" s="35"/>
      <c r="R64" s="34" t="s">
        <v>58</v>
      </c>
      <c r="S64" s="15" t="s">
        <v>48</v>
      </c>
      <c r="T64" s="21">
        <v>1</v>
      </c>
      <c r="U64" s="21">
        <v>1</v>
      </c>
      <c r="V64" s="6"/>
      <c r="W64" s="21"/>
      <c r="X64" s="21"/>
      <c r="Y64" s="21">
        <v>1</v>
      </c>
      <c r="Z64" s="6">
        <v>2</v>
      </c>
      <c r="AA64" s="15">
        <v>2020</v>
      </c>
      <c r="AB64" s="37"/>
      <c r="AC64" s="75"/>
      <c r="AD64" s="37"/>
    </row>
    <row r="65" spans="1:32" s="2" customFormat="1" ht="44.25" x14ac:dyDescent="0.25">
      <c r="A65" s="55" t="s">
        <v>17</v>
      </c>
      <c r="B65" s="55" t="s">
        <v>17</v>
      </c>
      <c r="C65" s="55" t="s">
        <v>33</v>
      </c>
      <c r="D65" s="55" t="s">
        <v>17</v>
      </c>
      <c r="E65" s="55" t="s">
        <v>27</v>
      </c>
      <c r="F65" s="55" t="s">
        <v>17</v>
      </c>
      <c r="G65" s="55" t="s">
        <v>26</v>
      </c>
      <c r="H65" s="55" t="s">
        <v>17</v>
      </c>
      <c r="I65" s="55" t="s">
        <v>25</v>
      </c>
      <c r="J65" s="55" t="s">
        <v>18</v>
      </c>
      <c r="K65" s="55" t="s">
        <v>17</v>
      </c>
      <c r="L65" s="55" t="s">
        <v>18</v>
      </c>
      <c r="M65" s="55" t="s">
        <v>17</v>
      </c>
      <c r="N65" s="55" t="s">
        <v>17</v>
      </c>
      <c r="O65" s="55" t="s">
        <v>17</v>
      </c>
      <c r="P65" s="55" t="s">
        <v>17</v>
      </c>
      <c r="Q65" s="55" t="s">
        <v>17</v>
      </c>
      <c r="R65" s="56" t="s">
        <v>52</v>
      </c>
      <c r="S65" s="57" t="s">
        <v>53</v>
      </c>
      <c r="T65" s="59">
        <f>T66+T67</f>
        <v>1711</v>
      </c>
      <c r="U65" s="59">
        <f>U66+U67</f>
        <v>4009.9999999999995</v>
      </c>
      <c r="V65" s="59"/>
      <c r="W65" s="59"/>
      <c r="X65" s="59"/>
      <c r="Y65" s="59"/>
      <c r="Z65" s="59">
        <f>T65+U65+V65+W65+X65+Y65</f>
        <v>5721</v>
      </c>
      <c r="AA65" s="57">
        <v>2016</v>
      </c>
      <c r="AB65" s="37"/>
      <c r="AC65" s="75"/>
      <c r="AD65" s="37"/>
      <c r="AE65" s="38"/>
      <c r="AF65" s="38"/>
    </row>
    <row r="66" spans="1:32" s="2" customFormat="1" ht="44.25" x14ac:dyDescent="0.25">
      <c r="A66" s="55" t="s">
        <v>17</v>
      </c>
      <c r="B66" s="55" t="s">
        <v>17</v>
      </c>
      <c r="C66" s="55" t="s">
        <v>33</v>
      </c>
      <c r="D66" s="55" t="s">
        <v>17</v>
      </c>
      <c r="E66" s="55" t="s">
        <v>27</v>
      </c>
      <c r="F66" s="55" t="s">
        <v>17</v>
      </c>
      <c r="G66" s="55" t="s">
        <v>26</v>
      </c>
      <c r="H66" s="55" t="s">
        <v>17</v>
      </c>
      <c r="I66" s="55" t="s">
        <v>25</v>
      </c>
      <c r="J66" s="55" t="s">
        <v>18</v>
      </c>
      <c r="K66" s="55" t="s">
        <v>33</v>
      </c>
      <c r="L66" s="55" t="s">
        <v>29</v>
      </c>
      <c r="M66" s="55" t="s">
        <v>28</v>
      </c>
      <c r="N66" s="55" t="s">
        <v>19</v>
      </c>
      <c r="O66" s="55"/>
      <c r="P66" s="55"/>
      <c r="Q66" s="55"/>
      <c r="R66" s="56" t="s">
        <v>52</v>
      </c>
      <c r="S66" s="57" t="s">
        <v>53</v>
      </c>
      <c r="T66" s="58">
        <v>1711</v>
      </c>
      <c r="U66" s="58"/>
      <c r="V66" s="59"/>
      <c r="W66" s="58"/>
      <c r="X66" s="58"/>
      <c r="Y66" s="58"/>
      <c r="Z66" s="59">
        <f>T66+U66+V66+W66+X66+Y66</f>
        <v>1711</v>
      </c>
      <c r="AA66" s="57">
        <v>2015</v>
      </c>
      <c r="AB66" s="37"/>
      <c r="AC66" s="75"/>
      <c r="AD66" s="37"/>
      <c r="AE66" s="38"/>
      <c r="AF66" s="38"/>
    </row>
    <row r="67" spans="1:32" s="2" customFormat="1" ht="44.25" x14ac:dyDescent="0.25">
      <c r="A67" s="55" t="s">
        <v>17</v>
      </c>
      <c r="B67" s="55" t="s">
        <v>17</v>
      </c>
      <c r="C67" s="55" t="s">
        <v>33</v>
      </c>
      <c r="D67" s="55" t="s">
        <v>17</v>
      </c>
      <c r="E67" s="55" t="s">
        <v>27</v>
      </c>
      <c r="F67" s="55" t="s">
        <v>17</v>
      </c>
      <c r="G67" s="55" t="s">
        <v>26</v>
      </c>
      <c r="H67" s="55" t="s">
        <v>17</v>
      </c>
      <c r="I67" s="55" t="s">
        <v>25</v>
      </c>
      <c r="J67" s="55" t="s">
        <v>18</v>
      </c>
      <c r="K67" s="55" t="s">
        <v>17</v>
      </c>
      <c r="L67" s="55" t="s">
        <v>18</v>
      </c>
      <c r="M67" s="55" t="s">
        <v>18</v>
      </c>
      <c r="N67" s="55" t="s">
        <v>17</v>
      </c>
      <c r="O67" s="55" t="s">
        <v>33</v>
      </c>
      <c r="P67" s="55" t="s">
        <v>19</v>
      </c>
      <c r="Q67" s="55" t="s">
        <v>158</v>
      </c>
      <c r="R67" s="56" t="s">
        <v>52</v>
      </c>
      <c r="S67" s="57" t="s">
        <v>53</v>
      </c>
      <c r="T67" s="59"/>
      <c r="U67" s="58">
        <f>6964.9-2954.9</f>
        <v>4009.9999999999995</v>
      </c>
      <c r="V67" s="59"/>
      <c r="W67" s="58"/>
      <c r="X67" s="58"/>
      <c r="Y67" s="58"/>
      <c r="Z67" s="59">
        <f>T67+U67+V67+W67+X67+Y67</f>
        <v>4009.9999999999995</v>
      </c>
      <c r="AA67" s="57">
        <v>2016</v>
      </c>
      <c r="AB67" s="37"/>
      <c r="AC67" s="75"/>
      <c r="AD67" s="37"/>
      <c r="AE67" s="38"/>
      <c r="AF67" s="38"/>
    </row>
    <row r="68" spans="1:32" s="38" customFormat="1" ht="29.25" x14ac:dyDescent="0.25">
      <c r="A68" s="35"/>
      <c r="B68" s="35"/>
      <c r="C68" s="35"/>
      <c r="D68" s="35"/>
      <c r="E68" s="35"/>
      <c r="F68" s="35"/>
      <c r="G68" s="35"/>
      <c r="H68" s="35"/>
      <c r="I68" s="36"/>
      <c r="J68" s="35"/>
      <c r="K68" s="35"/>
      <c r="L68" s="35"/>
      <c r="M68" s="35"/>
      <c r="N68" s="35"/>
      <c r="O68" s="35"/>
      <c r="P68" s="35"/>
      <c r="Q68" s="35"/>
      <c r="R68" s="34" t="s">
        <v>59</v>
      </c>
      <c r="S68" s="15" t="s">
        <v>48</v>
      </c>
      <c r="T68" s="21">
        <v>1</v>
      </c>
      <c r="U68" s="21"/>
      <c r="V68" s="6"/>
      <c r="W68" s="21"/>
      <c r="X68" s="21"/>
      <c r="Y68" s="21"/>
      <c r="Z68" s="6">
        <f>T68</f>
        <v>1</v>
      </c>
      <c r="AA68" s="15">
        <v>2015</v>
      </c>
      <c r="AB68" s="37"/>
      <c r="AC68" s="75"/>
      <c r="AD68" s="37"/>
    </row>
    <row r="69" spans="1:32" s="38" customFormat="1" ht="29.25" x14ac:dyDescent="0.25">
      <c r="A69" s="35"/>
      <c r="B69" s="35"/>
      <c r="C69" s="35"/>
      <c r="D69" s="35"/>
      <c r="E69" s="35"/>
      <c r="F69" s="35"/>
      <c r="G69" s="35"/>
      <c r="H69" s="35"/>
      <c r="I69" s="36"/>
      <c r="J69" s="35"/>
      <c r="K69" s="35"/>
      <c r="L69" s="35"/>
      <c r="M69" s="35"/>
      <c r="N69" s="35"/>
      <c r="O69" s="35"/>
      <c r="P69" s="35"/>
      <c r="Q69" s="35"/>
      <c r="R69" s="34" t="s">
        <v>159</v>
      </c>
      <c r="S69" s="15" t="s">
        <v>48</v>
      </c>
      <c r="T69" s="21">
        <v>1</v>
      </c>
      <c r="U69" s="21">
        <v>1</v>
      </c>
      <c r="V69" s="6"/>
      <c r="W69" s="21"/>
      <c r="X69" s="21"/>
      <c r="Y69" s="21"/>
      <c r="Z69" s="6">
        <f>T69</f>
        <v>1</v>
      </c>
      <c r="AA69" s="15">
        <v>2016</v>
      </c>
      <c r="AB69" s="37"/>
      <c r="AC69" s="75"/>
      <c r="AD69" s="37"/>
    </row>
    <row r="70" spans="1:32" s="38" customFormat="1" ht="44.25" x14ac:dyDescent="0.25">
      <c r="A70" s="55" t="s">
        <v>17</v>
      </c>
      <c r="B70" s="55" t="s">
        <v>17</v>
      </c>
      <c r="C70" s="55" t="s">
        <v>33</v>
      </c>
      <c r="D70" s="55" t="s">
        <v>17</v>
      </c>
      <c r="E70" s="55" t="s">
        <v>27</v>
      </c>
      <c r="F70" s="55" t="s">
        <v>17</v>
      </c>
      <c r="G70" s="55" t="s">
        <v>26</v>
      </c>
      <c r="H70" s="55" t="s">
        <v>17</v>
      </c>
      <c r="I70" s="55" t="s">
        <v>25</v>
      </c>
      <c r="J70" s="55" t="s">
        <v>18</v>
      </c>
      <c r="K70" s="55" t="s">
        <v>17</v>
      </c>
      <c r="L70" s="55" t="s">
        <v>18</v>
      </c>
      <c r="M70" s="55" t="s">
        <v>18</v>
      </c>
      <c r="N70" s="55" t="s">
        <v>19</v>
      </c>
      <c r="O70" s="55"/>
      <c r="P70" s="55"/>
      <c r="Q70" s="55"/>
      <c r="R70" s="56" t="s">
        <v>62</v>
      </c>
      <c r="S70" s="57" t="s">
        <v>53</v>
      </c>
      <c r="T70" s="59">
        <f>1395.3-311</f>
        <v>1084.3</v>
      </c>
      <c r="U70" s="58"/>
      <c r="V70" s="59"/>
      <c r="W70" s="58"/>
      <c r="X70" s="58"/>
      <c r="Y70" s="58"/>
      <c r="Z70" s="59">
        <f>T70</f>
        <v>1084.3</v>
      </c>
      <c r="AA70" s="57">
        <v>2015</v>
      </c>
      <c r="AB70" s="39"/>
      <c r="AC70" s="75"/>
      <c r="AD70" s="37"/>
    </row>
    <row r="71" spans="1:32" s="38" customFormat="1" ht="29.25" x14ac:dyDescent="0.25">
      <c r="A71" s="35"/>
      <c r="B71" s="35"/>
      <c r="C71" s="35"/>
      <c r="D71" s="35"/>
      <c r="E71" s="35"/>
      <c r="F71" s="35"/>
      <c r="G71" s="35"/>
      <c r="H71" s="35"/>
      <c r="I71" s="36"/>
      <c r="J71" s="35"/>
      <c r="K71" s="35"/>
      <c r="L71" s="35"/>
      <c r="M71" s="35"/>
      <c r="N71" s="35"/>
      <c r="O71" s="35"/>
      <c r="P71" s="35"/>
      <c r="Q71" s="35"/>
      <c r="R71" s="34" t="s">
        <v>63</v>
      </c>
      <c r="S71" s="15" t="s">
        <v>48</v>
      </c>
      <c r="T71" s="21">
        <v>1</v>
      </c>
      <c r="U71" s="21"/>
      <c r="V71" s="6"/>
      <c r="W71" s="21"/>
      <c r="X71" s="21"/>
      <c r="Y71" s="21"/>
      <c r="Z71" s="6">
        <f>T71</f>
        <v>1</v>
      </c>
      <c r="AA71" s="15">
        <v>2015</v>
      </c>
      <c r="AB71" s="37"/>
      <c r="AC71" s="75"/>
      <c r="AD71" s="37"/>
    </row>
    <row r="72" spans="1:32" s="38" customFormat="1" ht="30" x14ac:dyDescent="0.25">
      <c r="A72" s="55"/>
      <c r="B72" s="55"/>
      <c r="C72" s="55"/>
      <c r="D72" s="55" t="s">
        <v>17</v>
      </c>
      <c r="E72" s="55" t="s">
        <v>27</v>
      </c>
      <c r="F72" s="55" t="s">
        <v>17</v>
      </c>
      <c r="G72" s="55" t="s">
        <v>26</v>
      </c>
      <c r="H72" s="55" t="s">
        <v>17</v>
      </c>
      <c r="I72" s="55" t="s">
        <v>25</v>
      </c>
      <c r="J72" s="55" t="s">
        <v>18</v>
      </c>
      <c r="K72" s="55" t="s">
        <v>17</v>
      </c>
      <c r="L72" s="55" t="s">
        <v>18</v>
      </c>
      <c r="M72" s="55" t="s">
        <v>17</v>
      </c>
      <c r="N72" s="55" t="s">
        <v>17</v>
      </c>
      <c r="O72" s="55" t="s">
        <v>17</v>
      </c>
      <c r="P72" s="55" t="s">
        <v>17</v>
      </c>
      <c r="Q72" s="55" t="s">
        <v>17</v>
      </c>
      <c r="R72" s="70" t="s">
        <v>209</v>
      </c>
      <c r="S72" s="57" t="s">
        <v>53</v>
      </c>
      <c r="T72" s="59"/>
      <c r="U72" s="59"/>
      <c r="V72" s="59">
        <f>V73+V74+V75</f>
        <v>83713.600000000006</v>
      </c>
      <c r="W72" s="59">
        <f>W73+W74+W75+W76+W77+W78</f>
        <v>162836.79999999999</v>
      </c>
      <c r="X72" s="59"/>
      <c r="Y72" s="59"/>
      <c r="Z72" s="59">
        <f>Z73+Z74+Z75+Z76+Z77+Z78</f>
        <v>246550.40000000002</v>
      </c>
      <c r="AA72" s="57">
        <v>2018</v>
      </c>
      <c r="AB72" s="37"/>
      <c r="AC72" s="75"/>
      <c r="AD72" s="37"/>
    </row>
    <row r="73" spans="1:32" s="38" customFormat="1" ht="30" x14ac:dyDescent="0.25">
      <c r="A73" s="55" t="s">
        <v>17</v>
      </c>
      <c r="B73" s="55" t="s">
        <v>17</v>
      </c>
      <c r="C73" s="55" t="s">
        <v>33</v>
      </c>
      <c r="D73" s="55" t="s">
        <v>17</v>
      </c>
      <c r="E73" s="55" t="s">
        <v>27</v>
      </c>
      <c r="F73" s="55" t="s">
        <v>17</v>
      </c>
      <c r="G73" s="55" t="s">
        <v>26</v>
      </c>
      <c r="H73" s="55" t="s">
        <v>17</v>
      </c>
      <c r="I73" s="55" t="s">
        <v>25</v>
      </c>
      <c r="J73" s="55" t="s">
        <v>18</v>
      </c>
      <c r="K73" s="55" t="s">
        <v>17</v>
      </c>
      <c r="L73" s="55" t="s">
        <v>18</v>
      </c>
      <c r="M73" s="55" t="s">
        <v>17</v>
      </c>
      <c r="N73" s="55" t="s">
        <v>17</v>
      </c>
      <c r="O73" s="55" t="s">
        <v>17</v>
      </c>
      <c r="P73" s="55" t="s">
        <v>18</v>
      </c>
      <c r="Q73" s="55" t="s">
        <v>28</v>
      </c>
      <c r="R73" s="56" t="s">
        <v>209</v>
      </c>
      <c r="S73" s="57" t="s">
        <v>53</v>
      </c>
      <c r="T73" s="58"/>
      <c r="U73" s="58"/>
      <c r="V73" s="58">
        <f>1711-1050.8+40.8</f>
        <v>701</v>
      </c>
      <c r="W73" s="58"/>
      <c r="X73" s="58"/>
      <c r="Y73" s="58"/>
      <c r="Z73" s="59">
        <f t="shared" ref="Z73:Z78" si="7">T73+U73+V73+W73+X73+Y73</f>
        <v>701</v>
      </c>
      <c r="AA73" s="57">
        <v>2017</v>
      </c>
      <c r="AB73" s="37"/>
      <c r="AC73" s="75"/>
      <c r="AD73" s="37"/>
    </row>
    <row r="74" spans="1:32" s="38" customFormat="1" ht="30" x14ac:dyDescent="0.25">
      <c r="A74" s="55" t="s">
        <v>17</v>
      </c>
      <c r="B74" s="55" t="s">
        <v>17</v>
      </c>
      <c r="C74" s="55" t="s">
        <v>33</v>
      </c>
      <c r="D74" s="55" t="s">
        <v>17</v>
      </c>
      <c r="E74" s="55" t="s">
        <v>27</v>
      </c>
      <c r="F74" s="55" t="s">
        <v>17</v>
      </c>
      <c r="G74" s="55" t="s">
        <v>26</v>
      </c>
      <c r="H74" s="55" t="s">
        <v>17</v>
      </c>
      <c r="I74" s="55" t="s">
        <v>25</v>
      </c>
      <c r="J74" s="55" t="s">
        <v>18</v>
      </c>
      <c r="K74" s="55" t="s">
        <v>17</v>
      </c>
      <c r="L74" s="55" t="s">
        <v>18</v>
      </c>
      <c r="M74" s="55" t="s">
        <v>18</v>
      </c>
      <c r="N74" s="55" t="s">
        <v>17</v>
      </c>
      <c r="O74" s="55" t="s">
        <v>33</v>
      </c>
      <c r="P74" s="55" t="s">
        <v>18</v>
      </c>
      <c r="Q74" s="55" t="s">
        <v>186</v>
      </c>
      <c r="R74" s="56" t="s">
        <v>209</v>
      </c>
      <c r="S74" s="57" t="s">
        <v>53</v>
      </c>
      <c r="T74" s="58"/>
      <c r="U74" s="58"/>
      <c r="V74" s="58">
        <v>74898.100000000006</v>
      </c>
      <c r="W74" s="58"/>
      <c r="X74" s="58"/>
      <c r="Y74" s="58"/>
      <c r="Z74" s="59">
        <f t="shared" si="7"/>
        <v>74898.100000000006</v>
      </c>
      <c r="AA74" s="57">
        <v>2017</v>
      </c>
      <c r="AB74" s="37"/>
      <c r="AC74" s="75"/>
      <c r="AD74" s="37"/>
    </row>
    <row r="75" spans="1:32" s="38" customFormat="1" ht="30" x14ac:dyDescent="0.25">
      <c r="A75" s="55" t="s">
        <v>17</v>
      </c>
      <c r="B75" s="55" t="s">
        <v>17</v>
      </c>
      <c r="C75" s="55" t="s">
        <v>33</v>
      </c>
      <c r="D75" s="55" t="s">
        <v>17</v>
      </c>
      <c r="E75" s="55" t="s">
        <v>27</v>
      </c>
      <c r="F75" s="55" t="s">
        <v>17</v>
      </c>
      <c r="G75" s="55" t="s">
        <v>26</v>
      </c>
      <c r="H75" s="55" t="s">
        <v>17</v>
      </c>
      <c r="I75" s="55" t="s">
        <v>25</v>
      </c>
      <c r="J75" s="55" t="s">
        <v>18</v>
      </c>
      <c r="K75" s="55" t="s">
        <v>17</v>
      </c>
      <c r="L75" s="55" t="s">
        <v>18</v>
      </c>
      <c r="M75" s="55" t="s">
        <v>160</v>
      </c>
      <c r="N75" s="55" t="s">
        <v>17</v>
      </c>
      <c r="O75" s="55" t="s">
        <v>33</v>
      </c>
      <c r="P75" s="55" t="s">
        <v>18</v>
      </c>
      <c r="Q75" s="55" t="s">
        <v>183</v>
      </c>
      <c r="R75" s="56" t="s">
        <v>209</v>
      </c>
      <c r="S75" s="57" t="s">
        <v>53</v>
      </c>
      <c r="T75" s="58"/>
      <c r="U75" s="58"/>
      <c r="V75" s="58">
        <f>8322-166.7-40.8</f>
        <v>8114.5</v>
      </c>
      <c r="W75" s="58"/>
      <c r="X75" s="58"/>
      <c r="Y75" s="58"/>
      <c r="Z75" s="59">
        <f t="shared" si="7"/>
        <v>8114.5</v>
      </c>
      <c r="AA75" s="57">
        <v>2017</v>
      </c>
      <c r="AB75" s="37"/>
      <c r="AC75" s="75"/>
      <c r="AD75" s="37"/>
    </row>
    <row r="76" spans="1:32" s="38" customFormat="1" ht="30" x14ac:dyDescent="0.25">
      <c r="A76" s="55" t="s">
        <v>17</v>
      </c>
      <c r="B76" s="55" t="s">
        <v>18</v>
      </c>
      <c r="C76" s="55" t="s">
        <v>19</v>
      </c>
      <c r="D76" s="55" t="s">
        <v>17</v>
      </c>
      <c r="E76" s="55" t="s">
        <v>27</v>
      </c>
      <c r="F76" s="55" t="s">
        <v>17</v>
      </c>
      <c r="G76" s="55" t="s">
        <v>26</v>
      </c>
      <c r="H76" s="55" t="s">
        <v>17</v>
      </c>
      <c r="I76" s="55" t="s">
        <v>25</v>
      </c>
      <c r="J76" s="55" t="s">
        <v>18</v>
      </c>
      <c r="K76" s="55" t="s">
        <v>17</v>
      </c>
      <c r="L76" s="55" t="s">
        <v>18</v>
      </c>
      <c r="M76" s="55" t="s">
        <v>17</v>
      </c>
      <c r="N76" s="55" t="s">
        <v>17</v>
      </c>
      <c r="O76" s="55" t="s">
        <v>17</v>
      </c>
      <c r="P76" s="55" t="s">
        <v>18</v>
      </c>
      <c r="Q76" s="55" t="s">
        <v>28</v>
      </c>
      <c r="R76" s="56" t="s">
        <v>209</v>
      </c>
      <c r="S76" s="57" t="s">
        <v>53</v>
      </c>
      <c r="T76" s="58"/>
      <c r="U76" s="58"/>
      <c r="V76" s="58"/>
      <c r="W76" s="58">
        <v>1288.0999999999999</v>
      </c>
      <c r="X76" s="58"/>
      <c r="Y76" s="58"/>
      <c r="Z76" s="59">
        <f t="shared" si="7"/>
        <v>1288.0999999999999</v>
      </c>
      <c r="AA76" s="57">
        <v>2018</v>
      </c>
      <c r="AB76" s="37"/>
      <c r="AC76" s="75"/>
      <c r="AD76" s="37"/>
    </row>
    <row r="77" spans="1:32" s="38" customFormat="1" ht="30" x14ac:dyDescent="0.25">
      <c r="A77" s="55" t="s">
        <v>17</v>
      </c>
      <c r="B77" s="55" t="s">
        <v>18</v>
      </c>
      <c r="C77" s="55" t="s">
        <v>19</v>
      </c>
      <c r="D77" s="55" t="s">
        <v>17</v>
      </c>
      <c r="E77" s="55" t="s">
        <v>27</v>
      </c>
      <c r="F77" s="55" t="s">
        <v>17</v>
      </c>
      <c r="G77" s="55" t="s">
        <v>26</v>
      </c>
      <c r="H77" s="55" t="s">
        <v>17</v>
      </c>
      <c r="I77" s="55" t="s">
        <v>25</v>
      </c>
      <c r="J77" s="55" t="s">
        <v>18</v>
      </c>
      <c r="K77" s="55" t="s">
        <v>17</v>
      </c>
      <c r="L77" s="55" t="s">
        <v>18</v>
      </c>
      <c r="M77" s="55" t="s">
        <v>160</v>
      </c>
      <c r="N77" s="55" t="s">
        <v>17</v>
      </c>
      <c r="O77" s="55" t="s">
        <v>25</v>
      </c>
      <c r="P77" s="55" t="s">
        <v>24</v>
      </c>
      <c r="Q77" s="55" t="s">
        <v>28</v>
      </c>
      <c r="R77" s="56" t="s">
        <v>209</v>
      </c>
      <c r="S77" s="57" t="s">
        <v>53</v>
      </c>
      <c r="T77" s="58"/>
      <c r="U77" s="58"/>
      <c r="V77" s="58"/>
      <c r="W77" s="58">
        <f>16019.4+1355.9</f>
        <v>17375.3</v>
      </c>
      <c r="X77" s="58"/>
      <c r="Y77" s="58"/>
      <c r="Z77" s="59">
        <f t="shared" si="7"/>
        <v>17375.3</v>
      </c>
      <c r="AA77" s="57">
        <v>2018</v>
      </c>
      <c r="AB77" s="37"/>
      <c r="AC77" s="75"/>
      <c r="AD77" s="37"/>
    </row>
    <row r="78" spans="1:32" s="38" customFormat="1" ht="30" x14ac:dyDescent="0.25">
      <c r="A78" s="55" t="s">
        <v>17</v>
      </c>
      <c r="B78" s="55" t="s">
        <v>18</v>
      </c>
      <c r="C78" s="55" t="s">
        <v>19</v>
      </c>
      <c r="D78" s="55" t="s">
        <v>17</v>
      </c>
      <c r="E78" s="55" t="s">
        <v>27</v>
      </c>
      <c r="F78" s="55" t="s">
        <v>17</v>
      </c>
      <c r="G78" s="55" t="s">
        <v>26</v>
      </c>
      <c r="H78" s="55" t="s">
        <v>17</v>
      </c>
      <c r="I78" s="55" t="s">
        <v>25</v>
      </c>
      <c r="J78" s="55" t="s">
        <v>18</v>
      </c>
      <c r="K78" s="55" t="s">
        <v>17</v>
      </c>
      <c r="L78" s="55" t="s">
        <v>18</v>
      </c>
      <c r="M78" s="55" t="s">
        <v>18</v>
      </c>
      <c r="N78" s="55" t="s">
        <v>17</v>
      </c>
      <c r="O78" s="55" t="s">
        <v>25</v>
      </c>
      <c r="P78" s="55" t="s">
        <v>24</v>
      </c>
      <c r="Q78" s="55" t="s">
        <v>28</v>
      </c>
      <c r="R78" s="56" t="s">
        <v>209</v>
      </c>
      <c r="S78" s="57" t="s">
        <v>53</v>
      </c>
      <c r="T78" s="58"/>
      <c r="U78" s="58"/>
      <c r="V78" s="58"/>
      <c r="W78" s="58">
        <f>84108.8+60064.6</f>
        <v>144173.4</v>
      </c>
      <c r="X78" s="58"/>
      <c r="Y78" s="58"/>
      <c r="Z78" s="59">
        <f t="shared" si="7"/>
        <v>144173.4</v>
      </c>
      <c r="AA78" s="57">
        <v>2018</v>
      </c>
      <c r="AB78" s="37"/>
      <c r="AC78" s="75"/>
      <c r="AD78" s="37"/>
    </row>
    <row r="79" spans="1:32" s="38" customFormat="1" ht="30" x14ac:dyDescent="0.2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17" t="s">
        <v>126</v>
      </c>
      <c r="S79" s="15" t="s">
        <v>4</v>
      </c>
      <c r="T79" s="21"/>
      <c r="U79" s="21"/>
      <c r="V79" s="8">
        <v>47.1</v>
      </c>
      <c r="W79" s="8">
        <v>52.9</v>
      </c>
      <c r="X79" s="8"/>
      <c r="Y79" s="8"/>
      <c r="Z79" s="5">
        <f>V79+W79</f>
        <v>100</v>
      </c>
      <c r="AA79" s="18">
        <v>2018</v>
      </c>
      <c r="AB79" s="37"/>
      <c r="AC79" s="75"/>
      <c r="AD79" s="37"/>
    </row>
    <row r="80" spans="1:32" s="38" customFormat="1" ht="27.6" customHeight="1" x14ac:dyDescent="0.25">
      <c r="A80" s="35"/>
      <c r="B80" s="35"/>
      <c r="C80" s="35"/>
      <c r="D80" s="35"/>
      <c r="E80" s="35"/>
      <c r="F80" s="35"/>
      <c r="G80" s="35"/>
      <c r="H80" s="35"/>
      <c r="I80" s="36"/>
      <c r="J80" s="35"/>
      <c r="K80" s="35"/>
      <c r="L80" s="35"/>
      <c r="M80" s="35"/>
      <c r="N80" s="35"/>
      <c r="O80" s="35"/>
      <c r="P80" s="35"/>
      <c r="Q80" s="35"/>
      <c r="R80" s="34" t="s">
        <v>216</v>
      </c>
      <c r="S80" s="15" t="s">
        <v>5</v>
      </c>
      <c r="T80" s="21"/>
      <c r="U80" s="21"/>
      <c r="V80" s="6"/>
      <c r="W80" s="8">
        <v>0.5</v>
      </c>
      <c r="X80" s="8"/>
      <c r="Y80" s="8"/>
      <c r="Z80" s="5">
        <f>W80</f>
        <v>0.5</v>
      </c>
      <c r="AA80" s="15">
        <v>2018</v>
      </c>
      <c r="AB80" s="37"/>
      <c r="AC80" s="75"/>
      <c r="AD80" s="37"/>
    </row>
    <row r="81" spans="1:30" s="38" customFormat="1" ht="41.45" customHeight="1" x14ac:dyDescent="0.25">
      <c r="A81" s="55"/>
      <c r="B81" s="55"/>
      <c r="C81" s="55"/>
      <c r="D81" s="55" t="s">
        <v>17</v>
      </c>
      <c r="E81" s="55" t="s">
        <v>27</v>
      </c>
      <c r="F81" s="55" t="s">
        <v>17</v>
      </c>
      <c r="G81" s="55" t="s">
        <v>26</v>
      </c>
      <c r="H81" s="55" t="s">
        <v>17</v>
      </c>
      <c r="I81" s="55" t="s">
        <v>25</v>
      </c>
      <c r="J81" s="55" t="s">
        <v>18</v>
      </c>
      <c r="K81" s="55" t="s">
        <v>17</v>
      </c>
      <c r="L81" s="55" t="s">
        <v>18</v>
      </c>
      <c r="M81" s="55" t="s">
        <v>17</v>
      </c>
      <c r="N81" s="55" t="s">
        <v>17</v>
      </c>
      <c r="O81" s="55" t="s">
        <v>17</v>
      </c>
      <c r="P81" s="55" t="s">
        <v>17</v>
      </c>
      <c r="Q81" s="55" t="s">
        <v>17</v>
      </c>
      <c r="R81" s="56" t="s">
        <v>256</v>
      </c>
      <c r="S81" s="57" t="s">
        <v>53</v>
      </c>
      <c r="T81" s="59"/>
      <c r="U81" s="59"/>
      <c r="V81" s="59">
        <f>V82+V83</f>
        <v>1484.3</v>
      </c>
      <c r="W81" s="59">
        <f>W85+W86</f>
        <v>1451.1</v>
      </c>
      <c r="X81" s="59">
        <f>X84+X85+X86</f>
        <v>20468.900000000001</v>
      </c>
      <c r="Y81" s="59">
        <f>Y84+Y85+Y86</f>
        <v>3873.5</v>
      </c>
      <c r="Z81" s="59">
        <f t="shared" ref="Z81:Z86" si="8">T81+U81+V81+W81+X81+Y81</f>
        <v>27277.800000000003</v>
      </c>
      <c r="AA81" s="57">
        <v>2020</v>
      </c>
      <c r="AB81" s="37"/>
      <c r="AC81" s="75"/>
      <c r="AD81" s="37"/>
    </row>
    <row r="82" spans="1:30" s="38" customFormat="1" ht="41.45" customHeight="1" x14ac:dyDescent="0.25">
      <c r="A82" s="55" t="s">
        <v>17</v>
      </c>
      <c r="B82" s="55" t="s">
        <v>17</v>
      </c>
      <c r="C82" s="55" t="s">
        <v>33</v>
      </c>
      <c r="D82" s="55" t="s">
        <v>17</v>
      </c>
      <c r="E82" s="55" t="s">
        <v>27</v>
      </c>
      <c r="F82" s="55" t="s">
        <v>17</v>
      </c>
      <c r="G82" s="55" t="s">
        <v>26</v>
      </c>
      <c r="H82" s="55" t="s">
        <v>17</v>
      </c>
      <c r="I82" s="55" t="s">
        <v>25</v>
      </c>
      <c r="J82" s="55" t="s">
        <v>18</v>
      </c>
      <c r="K82" s="55" t="s">
        <v>17</v>
      </c>
      <c r="L82" s="55" t="s">
        <v>18</v>
      </c>
      <c r="M82" s="55" t="s">
        <v>160</v>
      </c>
      <c r="N82" s="55" t="s">
        <v>17</v>
      </c>
      <c r="O82" s="55" t="s">
        <v>18</v>
      </c>
      <c r="P82" s="55" t="s">
        <v>28</v>
      </c>
      <c r="Q82" s="55" t="s">
        <v>186</v>
      </c>
      <c r="R82" s="56" t="s">
        <v>256</v>
      </c>
      <c r="S82" s="57" t="s">
        <v>53</v>
      </c>
      <c r="T82" s="59"/>
      <c r="U82" s="59"/>
      <c r="V82" s="58">
        <v>1377</v>
      </c>
      <c r="W82" s="59"/>
      <c r="X82" s="59"/>
      <c r="Y82" s="59"/>
      <c r="Z82" s="59">
        <f t="shared" si="8"/>
        <v>1377</v>
      </c>
      <c r="AA82" s="57">
        <v>2017</v>
      </c>
      <c r="AB82" s="37"/>
      <c r="AC82" s="75"/>
      <c r="AD82" s="37"/>
    </row>
    <row r="83" spans="1:30" s="38" customFormat="1" ht="41.45" customHeight="1" x14ac:dyDescent="0.25">
      <c r="A83" s="55" t="s">
        <v>17</v>
      </c>
      <c r="B83" s="55" t="s">
        <v>17</v>
      </c>
      <c r="C83" s="55" t="s">
        <v>33</v>
      </c>
      <c r="D83" s="55" t="s">
        <v>17</v>
      </c>
      <c r="E83" s="55" t="s">
        <v>27</v>
      </c>
      <c r="F83" s="55" t="s">
        <v>17</v>
      </c>
      <c r="G83" s="55" t="s">
        <v>26</v>
      </c>
      <c r="H83" s="55" t="s">
        <v>17</v>
      </c>
      <c r="I83" s="55" t="s">
        <v>25</v>
      </c>
      <c r="J83" s="55" t="s">
        <v>18</v>
      </c>
      <c r="K83" s="55" t="s">
        <v>17</v>
      </c>
      <c r="L83" s="55" t="s">
        <v>18</v>
      </c>
      <c r="M83" s="55" t="s">
        <v>160</v>
      </c>
      <c r="N83" s="55" t="s">
        <v>17</v>
      </c>
      <c r="O83" s="55" t="s">
        <v>18</v>
      </c>
      <c r="P83" s="55" t="s">
        <v>28</v>
      </c>
      <c r="Q83" s="55" t="s">
        <v>183</v>
      </c>
      <c r="R83" s="56" t="s">
        <v>256</v>
      </c>
      <c r="S83" s="57" t="s">
        <v>53</v>
      </c>
      <c r="T83" s="59"/>
      <c r="U83" s="59"/>
      <c r="V83" s="58">
        <f>532.9-425.6</f>
        <v>107.29999999999995</v>
      </c>
      <c r="W83" s="59"/>
      <c r="X83" s="59"/>
      <c r="Y83" s="59"/>
      <c r="Z83" s="59">
        <f t="shared" si="8"/>
        <v>107.29999999999995</v>
      </c>
      <c r="AA83" s="57">
        <v>2017</v>
      </c>
      <c r="AB83" s="37"/>
      <c r="AC83" s="75"/>
      <c r="AD83" s="37"/>
    </row>
    <row r="84" spans="1:30" s="38" customFormat="1" ht="41.45" customHeight="1" x14ac:dyDescent="0.25">
      <c r="A84" s="55" t="s">
        <v>17</v>
      </c>
      <c r="B84" s="55" t="s">
        <v>18</v>
      </c>
      <c r="C84" s="55" t="s">
        <v>19</v>
      </c>
      <c r="D84" s="55" t="s">
        <v>17</v>
      </c>
      <c r="E84" s="55" t="s">
        <v>27</v>
      </c>
      <c r="F84" s="55" t="s">
        <v>17</v>
      </c>
      <c r="G84" s="55" t="s">
        <v>26</v>
      </c>
      <c r="H84" s="55" t="s">
        <v>17</v>
      </c>
      <c r="I84" s="55" t="s">
        <v>25</v>
      </c>
      <c r="J84" s="55" t="s">
        <v>18</v>
      </c>
      <c r="K84" s="55" t="s">
        <v>17</v>
      </c>
      <c r="L84" s="55" t="s">
        <v>18</v>
      </c>
      <c r="M84" s="55" t="s">
        <v>17</v>
      </c>
      <c r="N84" s="55" t="s">
        <v>17</v>
      </c>
      <c r="O84" s="55" t="s">
        <v>17</v>
      </c>
      <c r="P84" s="55" t="s">
        <v>18</v>
      </c>
      <c r="Q84" s="55" t="s">
        <v>29</v>
      </c>
      <c r="R84" s="56" t="s">
        <v>256</v>
      </c>
      <c r="S84" s="57" t="s">
        <v>53</v>
      </c>
      <c r="T84" s="59"/>
      <c r="U84" s="59"/>
      <c r="V84" s="58"/>
      <c r="W84" s="58"/>
      <c r="X84" s="58">
        <v>428.9</v>
      </c>
      <c r="Y84" s="58">
        <v>682.8</v>
      </c>
      <c r="Z84" s="59">
        <f t="shared" si="8"/>
        <v>1111.6999999999998</v>
      </c>
      <c r="AA84" s="57">
        <v>2020</v>
      </c>
      <c r="AB84" s="37"/>
      <c r="AC84" s="75"/>
      <c r="AD84" s="37"/>
    </row>
    <row r="85" spans="1:30" s="38" customFormat="1" ht="41.45" customHeight="1" x14ac:dyDescent="0.25">
      <c r="A85" s="55" t="s">
        <v>17</v>
      </c>
      <c r="B85" s="55" t="s">
        <v>18</v>
      </c>
      <c r="C85" s="55" t="s">
        <v>19</v>
      </c>
      <c r="D85" s="55" t="s">
        <v>17</v>
      </c>
      <c r="E85" s="55" t="s">
        <v>27</v>
      </c>
      <c r="F85" s="55" t="s">
        <v>17</v>
      </c>
      <c r="G85" s="55" t="s">
        <v>26</v>
      </c>
      <c r="H85" s="55" t="s">
        <v>17</v>
      </c>
      <c r="I85" s="55" t="s">
        <v>25</v>
      </c>
      <c r="J85" s="55" t="s">
        <v>18</v>
      </c>
      <c r="K85" s="55" t="s">
        <v>17</v>
      </c>
      <c r="L85" s="55" t="s">
        <v>18</v>
      </c>
      <c r="M85" s="55" t="s">
        <v>160</v>
      </c>
      <c r="N85" s="55" t="s">
        <v>17</v>
      </c>
      <c r="O85" s="55" t="s">
        <v>25</v>
      </c>
      <c r="P85" s="55" t="s">
        <v>24</v>
      </c>
      <c r="Q85" s="55" t="s">
        <v>25</v>
      </c>
      <c r="R85" s="56" t="s">
        <v>256</v>
      </c>
      <c r="S85" s="57" t="s">
        <v>53</v>
      </c>
      <c r="T85" s="59"/>
      <c r="U85" s="59"/>
      <c r="V85" s="58"/>
      <c r="W85" s="58">
        <f>345.1-274.3</f>
        <v>70.800000000000011</v>
      </c>
      <c r="X85" s="58">
        <f>4008-2004</f>
        <v>2004</v>
      </c>
      <c r="Y85" s="58">
        <v>3190.7</v>
      </c>
      <c r="Z85" s="59">
        <f t="shared" si="8"/>
        <v>5265.5</v>
      </c>
      <c r="AA85" s="57">
        <v>2020</v>
      </c>
      <c r="AB85" s="37"/>
      <c r="AC85" s="75"/>
      <c r="AD85" s="37"/>
    </row>
    <row r="86" spans="1:30" s="38" customFormat="1" ht="41.45" customHeight="1" x14ac:dyDescent="0.25">
      <c r="A86" s="55" t="s">
        <v>17</v>
      </c>
      <c r="B86" s="55" t="s">
        <v>18</v>
      </c>
      <c r="C86" s="55" t="s">
        <v>19</v>
      </c>
      <c r="D86" s="55" t="s">
        <v>17</v>
      </c>
      <c r="E86" s="55" t="s">
        <v>27</v>
      </c>
      <c r="F86" s="55" t="s">
        <v>17</v>
      </c>
      <c r="G86" s="55" t="s">
        <v>26</v>
      </c>
      <c r="H86" s="55" t="s">
        <v>17</v>
      </c>
      <c r="I86" s="55" t="s">
        <v>25</v>
      </c>
      <c r="J86" s="55" t="s">
        <v>18</v>
      </c>
      <c r="K86" s="55" t="s">
        <v>17</v>
      </c>
      <c r="L86" s="55" t="s">
        <v>18</v>
      </c>
      <c r="M86" s="55" t="s">
        <v>18</v>
      </c>
      <c r="N86" s="55" t="s">
        <v>17</v>
      </c>
      <c r="O86" s="55" t="s">
        <v>25</v>
      </c>
      <c r="P86" s="55" t="s">
        <v>24</v>
      </c>
      <c r="Q86" s="55" t="s">
        <v>25</v>
      </c>
      <c r="R86" s="56" t="s">
        <v>256</v>
      </c>
      <c r="S86" s="57" t="s">
        <v>53</v>
      </c>
      <c r="T86" s="59"/>
      <c r="U86" s="59"/>
      <c r="V86" s="58"/>
      <c r="W86" s="58">
        <v>1380.3</v>
      </c>
      <c r="X86" s="58">
        <v>18036</v>
      </c>
      <c r="Y86" s="59"/>
      <c r="Z86" s="59">
        <f t="shared" si="8"/>
        <v>19416.3</v>
      </c>
      <c r="AA86" s="57">
        <v>2019</v>
      </c>
      <c r="AB86" s="37"/>
      <c r="AC86" s="75"/>
      <c r="AD86" s="37"/>
    </row>
    <row r="87" spans="1:30" s="38" customFormat="1" ht="29.25" x14ac:dyDescent="0.25">
      <c r="A87" s="35"/>
      <c r="B87" s="35"/>
      <c r="C87" s="35"/>
      <c r="D87" s="35"/>
      <c r="E87" s="35"/>
      <c r="F87" s="35"/>
      <c r="G87" s="35"/>
      <c r="H87" s="35"/>
      <c r="I87" s="36"/>
      <c r="J87" s="35"/>
      <c r="K87" s="35"/>
      <c r="L87" s="35"/>
      <c r="M87" s="35"/>
      <c r="N87" s="35"/>
      <c r="O87" s="35"/>
      <c r="P87" s="35"/>
      <c r="Q87" s="35"/>
      <c r="R87" s="34" t="s">
        <v>58</v>
      </c>
      <c r="S87" s="15" t="s">
        <v>48</v>
      </c>
      <c r="T87" s="21"/>
      <c r="U87" s="21"/>
      <c r="V87" s="21">
        <v>1</v>
      </c>
      <c r="W87" s="21"/>
      <c r="X87" s="21"/>
      <c r="Y87" s="6"/>
      <c r="Z87" s="6">
        <f>V87</f>
        <v>1</v>
      </c>
      <c r="AA87" s="15">
        <v>2017</v>
      </c>
      <c r="AB87" s="37"/>
      <c r="AC87" s="75"/>
      <c r="AD87" s="37"/>
    </row>
    <row r="88" spans="1:30" s="38" customFormat="1" ht="30" x14ac:dyDescent="0.25">
      <c r="A88" s="35"/>
      <c r="B88" s="35"/>
      <c r="C88" s="35"/>
      <c r="D88" s="35"/>
      <c r="E88" s="35"/>
      <c r="F88" s="35"/>
      <c r="G88" s="35"/>
      <c r="H88" s="35"/>
      <c r="I88" s="36"/>
      <c r="J88" s="35"/>
      <c r="K88" s="35"/>
      <c r="L88" s="35"/>
      <c r="M88" s="35"/>
      <c r="N88" s="35"/>
      <c r="O88" s="35"/>
      <c r="P88" s="35"/>
      <c r="Q88" s="35"/>
      <c r="R88" s="34" t="s">
        <v>228</v>
      </c>
      <c r="S88" s="15" t="s">
        <v>39</v>
      </c>
      <c r="T88" s="21"/>
      <c r="U88" s="21"/>
      <c r="V88" s="21"/>
      <c r="W88" s="21">
        <v>1</v>
      </c>
      <c r="X88" s="21">
        <v>1</v>
      </c>
      <c r="Y88" s="21"/>
      <c r="Z88" s="6">
        <f>W88</f>
        <v>1</v>
      </c>
      <c r="AA88" s="15">
        <v>2019</v>
      </c>
      <c r="AB88" s="37"/>
      <c r="AC88" s="75"/>
      <c r="AD88" s="37"/>
    </row>
    <row r="89" spans="1:30" s="38" customFormat="1" ht="29.25" x14ac:dyDescent="0.25">
      <c r="A89" s="35"/>
      <c r="B89" s="35"/>
      <c r="C89" s="35"/>
      <c r="D89" s="35"/>
      <c r="E89" s="35"/>
      <c r="F89" s="35"/>
      <c r="G89" s="35"/>
      <c r="H89" s="35"/>
      <c r="I89" s="36"/>
      <c r="J89" s="35"/>
      <c r="K89" s="35"/>
      <c r="L89" s="35"/>
      <c r="M89" s="35"/>
      <c r="N89" s="35"/>
      <c r="O89" s="35"/>
      <c r="P89" s="35"/>
      <c r="Q89" s="35"/>
      <c r="R89" s="34" t="s">
        <v>244</v>
      </c>
      <c r="S89" s="15" t="s">
        <v>5</v>
      </c>
      <c r="T89" s="21"/>
      <c r="U89" s="21"/>
      <c r="V89" s="21"/>
      <c r="W89" s="21"/>
      <c r="X89" s="8"/>
      <c r="Y89" s="8">
        <v>0.3</v>
      </c>
      <c r="Z89" s="5">
        <v>0.3</v>
      </c>
      <c r="AA89" s="15">
        <v>2020</v>
      </c>
      <c r="AB89" s="37"/>
      <c r="AC89" s="75"/>
      <c r="AD89" s="37"/>
    </row>
    <row r="90" spans="1:30" s="38" customFormat="1" ht="48" customHeight="1" x14ac:dyDescent="0.25">
      <c r="A90" s="55" t="s">
        <v>17</v>
      </c>
      <c r="B90" s="55" t="s">
        <v>18</v>
      </c>
      <c r="C90" s="55" t="s">
        <v>19</v>
      </c>
      <c r="D90" s="55" t="s">
        <v>17</v>
      </c>
      <c r="E90" s="55" t="s">
        <v>27</v>
      </c>
      <c r="F90" s="55" t="s">
        <v>17</v>
      </c>
      <c r="G90" s="55" t="s">
        <v>26</v>
      </c>
      <c r="H90" s="55" t="s">
        <v>17</v>
      </c>
      <c r="I90" s="55" t="s">
        <v>25</v>
      </c>
      <c r="J90" s="55" t="s">
        <v>18</v>
      </c>
      <c r="K90" s="55" t="s">
        <v>17</v>
      </c>
      <c r="L90" s="55" t="s">
        <v>18</v>
      </c>
      <c r="M90" s="55" t="s">
        <v>17</v>
      </c>
      <c r="N90" s="55" t="s">
        <v>17</v>
      </c>
      <c r="O90" s="55" t="s">
        <v>17</v>
      </c>
      <c r="P90" s="55" t="s">
        <v>17</v>
      </c>
      <c r="Q90" s="55" t="s">
        <v>17</v>
      </c>
      <c r="R90" s="56" t="s">
        <v>232</v>
      </c>
      <c r="S90" s="57" t="s">
        <v>53</v>
      </c>
      <c r="T90" s="59"/>
      <c r="U90" s="59"/>
      <c r="V90" s="58"/>
      <c r="W90" s="59">
        <f>W91+W92</f>
        <v>1845.7</v>
      </c>
      <c r="X90" s="59">
        <f>X91+X92</f>
        <v>2725</v>
      </c>
      <c r="Y90" s="59"/>
      <c r="Z90" s="59">
        <f>T90+U90+V90+W90+X90+Y90</f>
        <v>4570.7</v>
      </c>
      <c r="AA90" s="57">
        <v>2019</v>
      </c>
      <c r="AB90" s="37"/>
      <c r="AC90" s="75"/>
      <c r="AD90" s="37"/>
    </row>
    <row r="91" spans="1:30" s="38" customFormat="1" ht="44.25" x14ac:dyDescent="0.25">
      <c r="A91" s="55" t="s">
        <v>17</v>
      </c>
      <c r="B91" s="55" t="s">
        <v>18</v>
      </c>
      <c r="C91" s="55" t="s">
        <v>19</v>
      </c>
      <c r="D91" s="55" t="s">
        <v>17</v>
      </c>
      <c r="E91" s="55" t="s">
        <v>27</v>
      </c>
      <c r="F91" s="55" t="s">
        <v>17</v>
      </c>
      <c r="G91" s="55" t="s">
        <v>26</v>
      </c>
      <c r="H91" s="55" t="s">
        <v>17</v>
      </c>
      <c r="I91" s="55" t="s">
        <v>25</v>
      </c>
      <c r="J91" s="55" t="s">
        <v>18</v>
      </c>
      <c r="K91" s="55" t="s">
        <v>17</v>
      </c>
      <c r="L91" s="55" t="s">
        <v>18</v>
      </c>
      <c r="M91" s="55" t="s">
        <v>160</v>
      </c>
      <c r="N91" s="55" t="s">
        <v>17</v>
      </c>
      <c r="O91" s="55" t="s">
        <v>25</v>
      </c>
      <c r="P91" s="55" t="s">
        <v>24</v>
      </c>
      <c r="Q91" s="55" t="s">
        <v>26</v>
      </c>
      <c r="R91" s="56" t="s">
        <v>232</v>
      </c>
      <c r="S91" s="57" t="s">
        <v>53</v>
      </c>
      <c r="T91" s="59"/>
      <c r="U91" s="59"/>
      <c r="V91" s="58"/>
      <c r="W91" s="58">
        <f>423.1-269.9</f>
        <v>153.20000000000005</v>
      </c>
      <c r="X91" s="58">
        <f>1000-455</f>
        <v>545</v>
      </c>
      <c r="Y91" s="59"/>
      <c r="Z91" s="59">
        <f>T91+U91+V91+W91+X91+Y91</f>
        <v>698.2</v>
      </c>
      <c r="AA91" s="57">
        <v>2019</v>
      </c>
      <c r="AB91" s="37"/>
      <c r="AC91" s="75"/>
      <c r="AD91" s="37"/>
    </row>
    <row r="92" spans="1:30" s="38" customFormat="1" ht="44.25" x14ac:dyDescent="0.25">
      <c r="A92" s="55" t="s">
        <v>17</v>
      </c>
      <c r="B92" s="55" t="s">
        <v>18</v>
      </c>
      <c r="C92" s="55" t="s">
        <v>19</v>
      </c>
      <c r="D92" s="55" t="s">
        <v>17</v>
      </c>
      <c r="E92" s="55" t="s">
        <v>27</v>
      </c>
      <c r="F92" s="55" t="s">
        <v>17</v>
      </c>
      <c r="G92" s="55" t="s">
        <v>26</v>
      </c>
      <c r="H92" s="55" t="s">
        <v>17</v>
      </c>
      <c r="I92" s="55" t="s">
        <v>25</v>
      </c>
      <c r="J92" s="55" t="s">
        <v>18</v>
      </c>
      <c r="K92" s="55" t="s">
        <v>17</v>
      </c>
      <c r="L92" s="55" t="s">
        <v>18</v>
      </c>
      <c r="M92" s="55" t="s">
        <v>18</v>
      </c>
      <c r="N92" s="55" t="s">
        <v>17</v>
      </c>
      <c r="O92" s="55" t="s">
        <v>25</v>
      </c>
      <c r="P92" s="55" t="s">
        <v>24</v>
      </c>
      <c r="Q92" s="55" t="s">
        <v>26</v>
      </c>
      <c r="R92" s="56" t="s">
        <v>232</v>
      </c>
      <c r="S92" s="57" t="s">
        <v>53</v>
      </c>
      <c r="T92" s="59"/>
      <c r="U92" s="59"/>
      <c r="V92" s="58"/>
      <c r="W92" s="58">
        <v>1692.5</v>
      </c>
      <c r="X92" s="58">
        <f>4000-1820</f>
        <v>2180</v>
      </c>
      <c r="Y92" s="59"/>
      <c r="Z92" s="59">
        <f>T92+U92+V92+W92+X92+Y92</f>
        <v>3872.5</v>
      </c>
      <c r="AA92" s="57">
        <v>2019</v>
      </c>
      <c r="AB92" s="37"/>
      <c r="AC92" s="75"/>
      <c r="AD92" s="37"/>
    </row>
    <row r="93" spans="1:30" s="38" customFormat="1" ht="29.25" x14ac:dyDescent="0.25">
      <c r="A93" s="35"/>
      <c r="B93" s="35"/>
      <c r="C93" s="35"/>
      <c r="D93" s="35"/>
      <c r="E93" s="35"/>
      <c r="F93" s="35"/>
      <c r="G93" s="35"/>
      <c r="H93" s="35"/>
      <c r="I93" s="36"/>
      <c r="J93" s="35"/>
      <c r="K93" s="35"/>
      <c r="L93" s="35"/>
      <c r="M93" s="35"/>
      <c r="N93" s="35"/>
      <c r="O93" s="35"/>
      <c r="P93" s="35"/>
      <c r="Q93" s="35"/>
      <c r="R93" s="34" t="s">
        <v>58</v>
      </c>
      <c r="S93" s="15" t="s">
        <v>48</v>
      </c>
      <c r="T93" s="21"/>
      <c r="U93" s="21"/>
      <c r="V93" s="21"/>
      <c r="W93" s="21"/>
      <c r="X93" s="21">
        <v>1</v>
      </c>
      <c r="Y93" s="21"/>
      <c r="Z93" s="6">
        <f>X93</f>
        <v>1</v>
      </c>
      <c r="AA93" s="15">
        <v>2019</v>
      </c>
      <c r="AB93" s="37"/>
      <c r="AC93" s="75"/>
      <c r="AD93" s="37"/>
    </row>
    <row r="94" spans="1:30" s="38" customFormat="1" ht="29.25" x14ac:dyDescent="0.25">
      <c r="A94" s="35"/>
      <c r="B94" s="35"/>
      <c r="C94" s="35"/>
      <c r="D94" s="35"/>
      <c r="E94" s="35"/>
      <c r="F94" s="35"/>
      <c r="G94" s="35"/>
      <c r="H94" s="35"/>
      <c r="I94" s="36"/>
      <c r="J94" s="35"/>
      <c r="K94" s="35"/>
      <c r="L94" s="35"/>
      <c r="M94" s="35"/>
      <c r="N94" s="35"/>
      <c r="O94" s="35"/>
      <c r="P94" s="35"/>
      <c r="Q94" s="35"/>
      <c r="R94" s="34" t="s">
        <v>243</v>
      </c>
      <c r="S94" s="15" t="s">
        <v>48</v>
      </c>
      <c r="T94" s="21"/>
      <c r="U94" s="21"/>
      <c r="V94" s="21"/>
      <c r="W94" s="21">
        <v>1</v>
      </c>
      <c r="X94" s="21"/>
      <c r="Y94" s="21"/>
      <c r="Z94" s="6">
        <f>W94</f>
        <v>1</v>
      </c>
      <c r="AA94" s="15">
        <v>2018</v>
      </c>
      <c r="AB94" s="37"/>
      <c r="AC94" s="75"/>
      <c r="AD94" s="37"/>
    </row>
    <row r="95" spans="1:30" s="38" customFormat="1" ht="43.15" customHeight="1" x14ac:dyDescent="0.25">
      <c r="A95" s="55" t="s">
        <v>17</v>
      </c>
      <c r="B95" s="55" t="s">
        <v>18</v>
      </c>
      <c r="C95" s="55" t="s">
        <v>19</v>
      </c>
      <c r="D95" s="55" t="s">
        <v>17</v>
      </c>
      <c r="E95" s="55" t="s">
        <v>27</v>
      </c>
      <c r="F95" s="55" t="s">
        <v>17</v>
      </c>
      <c r="G95" s="55" t="s">
        <v>26</v>
      </c>
      <c r="H95" s="55" t="s">
        <v>17</v>
      </c>
      <c r="I95" s="55" t="s">
        <v>25</v>
      </c>
      <c r="J95" s="55" t="s">
        <v>18</v>
      </c>
      <c r="K95" s="55" t="s">
        <v>17</v>
      </c>
      <c r="L95" s="55" t="s">
        <v>18</v>
      </c>
      <c r="M95" s="55" t="s">
        <v>17</v>
      </c>
      <c r="N95" s="55" t="s">
        <v>17</v>
      </c>
      <c r="O95" s="55" t="s">
        <v>17</v>
      </c>
      <c r="P95" s="55" t="s">
        <v>17</v>
      </c>
      <c r="Q95" s="55" t="s">
        <v>17</v>
      </c>
      <c r="R95" s="60" t="s">
        <v>262</v>
      </c>
      <c r="S95" s="57" t="s">
        <v>53</v>
      </c>
      <c r="T95" s="61"/>
      <c r="U95" s="61"/>
      <c r="V95" s="61"/>
      <c r="W95" s="61"/>
      <c r="X95" s="59">
        <f>X96+X97</f>
        <v>2960</v>
      </c>
      <c r="Y95" s="59">
        <f>Y96+Y97</f>
        <v>9712</v>
      </c>
      <c r="Z95" s="59">
        <f>X95+Y95</f>
        <v>12672</v>
      </c>
      <c r="AA95" s="57">
        <v>2020</v>
      </c>
      <c r="AB95" s="37"/>
      <c r="AC95" s="75"/>
      <c r="AD95" s="37"/>
    </row>
    <row r="96" spans="1:30" s="38" customFormat="1" ht="43.15" customHeight="1" x14ac:dyDescent="0.25">
      <c r="A96" s="55" t="s">
        <v>17</v>
      </c>
      <c r="B96" s="55" t="s">
        <v>18</v>
      </c>
      <c r="C96" s="55" t="s">
        <v>19</v>
      </c>
      <c r="D96" s="55" t="s">
        <v>17</v>
      </c>
      <c r="E96" s="55" t="s">
        <v>27</v>
      </c>
      <c r="F96" s="55" t="s">
        <v>17</v>
      </c>
      <c r="G96" s="55" t="s">
        <v>26</v>
      </c>
      <c r="H96" s="55" t="s">
        <v>17</v>
      </c>
      <c r="I96" s="55" t="s">
        <v>25</v>
      </c>
      <c r="J96" s="55" t="s">
        <v>18</v>
      </c>
      <c r="K96" s="55" t="s">
        <v>17</v>
      </c>
      <c r="L96" s="55" t="s">
        <v>18</v>
      </c>
      <c r="M96" s="55" t="s">
        <v>17</v>
      </c>
      <c r="N96" s="55" t="s">
        <v>17</v>
      </c>
      <c r="O96" s="55" t="s">
        <v>17</v>
      </c>
      <c r="P96" s="55" t="s">
        <v>18</v>
      </c>
      <c r="Q96" s="55" t="s">
        <v>24</v>
      </c>
      <c r="R96" s="60" t="s">
        <v>262</v>
      </c>
      <c r="S96" s="57" t="s">
        <v>53</v>
      </c>
      <c r="T96" s="61"/>
      <c r="U96" s="61"/>
      <c r="V96" s="61"/>
      <c r="W96" s="61"/>
      <c r="X96" s="58">
        <v>2960</v>
      </c>
      <c r="Y96" s="58">
        <v>1712</v>
      </c>
      <c r="Z96" s="59">
        <f t="shared" ref="Z96:Z97" si="9">X96+Y96</f>
        <v>4672</v>
      </c>
      <c r="AA96" s="57">
        <v>2020</v>
      </c>
      <c r="AB96" s="37"/>
      <c r="AC96" s="75"/>
      <c r="AD96" s="37"/>
    </row>
    <row r="97" spans="1:30" s="38" customFormat="1" ht="43.15" customHeight="1" x14ac:dyDescent="0.25">
      <c r="A97" s="55" t="s">
        <v>17</v>
      </c>
      <c r="B97" s="55" t="s">
        <v>18</v>
      </c>
      <c r="C97" s="55" t="s">
        <v>19</v>
      </c>
      <c r="D97" s="55" t="s">
        <v>17</v>
      </c>
      <c r="E97" s="55" t="s">
        <v>27</v>
      </c>
      <c r="F97" s="55" t="s">
        <v>17</v>
      </c>
      <c r="G97" s="55" t="s">
        <v>26</v>
      </c>
      <c r="H97" s="55" t="s">
        <v>17</v>
      </c>
      <c r="I97" s="55" t="s">
        <v>25</v>
      </c>
      <c r="J97" s="55" t="s">
        <v>18</v>
      </c>
      <c r="K97" s="55" t="s">
        <v>17</v>
      </c>
      <c r="L97" s="55" t="s">
        <v>18</v>
      </c>
      <c r="M97" s="55" t="s">
        <v>160</v>
      </c>
      <c r="N97" s="55" t="s">
        <v>17</v>
      </c>
      <c r="O97" s="55" t="s">
        <v>25</v>
      </c>
      <c r="P97" s="55" t="s">
        <v>24</v>
      </c>
      <c r="Q97" s="55" t="s">
        <v>184</v>
      </c>
      <c r="R97" s="60" t="s">
        <v>279</v>
      </c>
      <c r="S97" s="57" t="s">
        <v>53</v>
      </c>
      <c r="T97" s="61"/>
      <c r="U97" s="61"/>
      <c r="V97" s="61"/>
      <c r="W97" s="61"/>
      <c r="X97" s="58"/>
      <c r="Y97" s="58">
        <v>8000</v>
      </c>
      <c r="Z97" s="59">
        <f t="shared" si="9"/>
        <v>8000</v>
      </c>
      <c r="AA97" s="57">
        <v>2020</v>
      </c>
      <c r="AB97" s="37"/>
      <c r="AC97" s="75"/>
      <c r="AD97" s="37"/>
    </row>
    <row r="98" spans="1:30" s="38" customFormat="1" ht="29.25" x14ac:dyDescent="0.25">
      <c r="A98" s="35"/>
      <c r="B98" s="35"/>
      <c r="C98" s="35"/>
      <c r="D98" s="35"/>
      <c r="E98" s="35"/>
      <c r="F98" s="35"/>
      <c r="G98" s="35"/>
      <c r="H98" s="35"/>
      <c r="I98" s="36"/>
      <c r="J98" s="35"/>
      <c r="K98" s="35"/>
      <c r="L98" s="35"/>
      <c r="M98" s="35"/>
      <c r="N98" s="35"/>
      <c r="O98" s="35"/>
      <c r="P98" s="35"/>
      <c r="Q98" s="35"/>
      <c r="R98" s="34" t="s">
        <v>58</v>
      </c>
      <c r="S98" s="15" t="s">
        <v>48</v>
      </c>
      <c r="T98" s="21"/>
      <c r="U98" s="21"/>
      <c r="V98" s="21"/>
      <c r="W98" s="21"/>
      <c r="X98" s="21">
        <v>1</v>
      </c>
      <c r="Y98" s="6"/>
      <c r="Z98" s="6">
        <f t="shared" ref="Z98:Z114" si="10">X98</f>
        <v>1</v>
      </c>
      <c r="AA98" s="15">
        <v>2019</v>
      </c>
      <c r="AB98" s="37"/>
      <c r="AC98" s="75"/>
      <c r="AD98" s="37"/>
    </row>
    <row r="99" spans="1:30" s="38" customFormat="1" ht="29.25" x14ac:dyDescent="0.25">
      <c r="A99" s="35"/>
      <c r="B99" s="35"/>
      <c r="C99" s="35"/>
      <c r="D99" s="35"/>
      <c r="E99" s="35"/>
      <c r="F99" s="35"/>
      <c r="G99" s="35"/>
      <c r="H99" s="35"/>
      <c r="I99" s="36"/>
      <c r="J99" s="35"/>
      <c r="K99" s="35"/>
      <c r="L99" s="35"/>
      <c r="M99" s="35"/>
      <c r="N99" s="35"/>
      <c r="O99" s="35"/>
      <c r="P99" s="35"/>
      <c r="Q99" s="35"/>
      <c r="R99" s="34" t="s">
        <v>273</v>
      </c>
      <c r="S99" s="94" t="s">
        <v>5</v>
      </c>
      <c r="T99" s="21"/>
      <c r="U99" s="21"/>
      <c r="V99" s="21"/>
      <c r="W99" s="21"/>
      <c r="X99" s="21"/>
      <c r="Y99" s="8">
        <v>0.6</v>
      </c>
      <c r="Z99" s="5">
        <f>Y99</f>
        <v>0.6</v>
      </c>
      <c r="AA99" s="15">
        <v>2020</v>
      </c>
      <c r="AB99" s="37"/>
      <c r="AC99" s="75"/>
      <c r="AD99" s="37"/>
    </row>
    <row r="100" spans="1:30" s="38" customFormat="1" ht="30" hidden="1" x14ac:dyDescent="0.25">
      <c r="A100" s="35"/>
      <c r="B100" s="35"/>
      <c r="C100" s="35"/>
      <c r="D100" s="35"/>
      <c r="E100" s="35"/>
      <c r="F100" s="35"/>
      <c r="G100" s="35"/>
      <c r="H100" s="35"/>
      <c r="I100" s="36"/>
      <c r="J100" s="35"/>
      <c r="K100" s="35"/>
      <c r="L100" s="35"/>
      <c r="M100" s="35"/>
      <c r="N100" s="35"/>
      <c r="O100" s="35"/>
      <c r="P100" s="35"/>
      <c r="Q100" s="35"/>
      <c r="R100" s="34" t="s">
        <v>274</v>
      </c>
      <c r="S100" s="15" t="s">
        <v>54</v>
      </c>
      <c r="T100" s="21"/>
      <c r="U100" s="21"/>
      <c r="V100" s="21"/>
      <c r="W100" s="21"/>
      <c r="X100" s="21"/>
      <c r="Y100" s="8"/>
      <c r="Z100" s="5">
        <f>Y100</f>
        <v>0</v>
      </c>
      <c r="AA100" s="15">
        <v>2020</v>
      </c>
      <c r="AB100" s="37"/>
      <c r="AC100" s="75"/>
      <c r="AD100" s="37"/>
    </row>
    <row r="101" spans="1:30" s="38" customFormat="1" ht="42" customHeight="1" x14ac:dyDescent="0.25">
      <c r="A101" s="55" t="s">
        <v>17</v>
      </c>
      <c r="B101" s="55" t="s">
        <v>18</v>
      </c>
      <c r="C101" s="55" t="s">
        <v>19</v>
      </c>
      <c r="D101" s="55" t="s">
        <v>17</v>
      </c>
      <c r="E101" s="55" t="s">
        <v>27</v>
      </c>
      <c r="F101" s="55" t="s">
        <v>17</v>
      </c>
      <c r="G101" s="55" t="s">
        <v>26</v>
      </c>
      <c r="H101" s="55" t="s">
        <v>17</v>
      </c>
      <c r="I101" s="55" t="s">
        <v>25</v>
      </c>
      <c r="J101" s="55" t="s">
        <v>18</v>
      </c>
      <c r="K101" s="55" t="s">
        <v>17</v>
      </c>
      <c r="L101" s="55" t="s">
        <v>18</v>
      </c>
      <c r="M101" s="55" t="s">
        <v>17</v>
      </c>
      <c r="N101" s="55" t="s">
        <v>17</v>
      </c>
      <c r="O101" s="55" t="s">
        <v>17</v>
      </c>
      <c r="P101" s="55" t="s">
        <v>17</v>
      </c>
      <c r="Q101" s="55" t="s">
        <v>17</v>
      </c>
      <c r="R101" s="60" t="s">
        <v>257</v>
      </c>
      <c r="S101" s="57" t="s">
        <v>53</v>
      </c>
      <c r="T101" s="61"/>
      <c r="U101" s="61"/>
      <c r="V101" s="61"/>
      <c r="W101" s="61"/>
      <c r="X101" s="59">
        <f>X102+X103</f>
        <v>51000</v>
      </c>
      <c r="Y101" s="59">
        <f>Y102</f>
        <v>10300</v>
      </c>
      <c r="Z101" s="59">
        <f>X101+Y101</f>
        <v>61300</v>
      </c>
      <c r="AA101" s="57">
        <v>2020</v>
      </c>
      <c r="AB101" s="37"/>
      <c r="AC101" s="75"/>
      <c r="AD101" s="37"/>
    </row>
    <row r="102" spans="1:30" s="38" customFormat="1" ht="41.45" customHeight="1" x14ac:dyDescent="0.25">
      <c r="A102" s="55" t="s">
        <v>17</v>
      </c>
      <c r="B102" s="55" t="s">
        <v>18</v>
      </c>
      <c r="C102" s="55" t="s">
        <v>19</v>
      </c>
      <c r="D102" s="55" t="s">
        <v>17</v>
      </c>
      <c r="E102" s="55" t="s">
        <v>27</v>
      </c>
      <c r="F102" s="55" t="s">
        <v>17</v>
      </c>
      <c r="G102" s="55" t="s">
        <v>26</v>
      </c>
      <c r="H102" s="55" t="s">
        <v>17</v>
      </c>
      <c r="I102" s="55" t="s">
        <v>25</v>
      </c>
      <c r="J102" s="55" t="s">
        <v>18</v>
      </c>
      <c r="K102" s="55" t="s">
        <v>17</v>
      </c>
      <c r="L102" s="55" t="s">
        <v>18</v>
      </c>
      <c r="M102" s="55" t="s">
        <v>160</v>
      </c>
      <c r="N102" s="55" t="s">
        <v>17</v>
      </c>
      <c r="O102" s="55" t="s">
        <v>25</v>
      </c>
      <c r="P102" s="55" t="s">
        <v>24</v>
      </c>
      <c r="Q102" s="55" t="s">
        <v>239</v>
      </c>
      <c r="R102" s="60" t="s">
        <v>257</v>
      </c>
      <c r="S102" s="57" t="s">
        <v>53</v>
      </c>
      <c r="T102" s="61"/>
      <c r="U102" s="61"/>
      <c r="V102" s="61"/>
      <c r="W102" s="61"/>
      <c r="X102" s="58">
        <f>3598+6602</f>
        <v>10200</v>
      </c>
      <c r="Y102" s="58">
        <v>10300</v>
      </c>
      <c r="Z102" s="59">
        <f>X102+Y102</f>
        <v>20500</v>
      </c>
      <c r="AA102" s="57">
        <v>2020</v>
      </c>
      <c r="AB102" s="37"/>
      <c r="AC102" s="75"/>
      <c r="AD102" s="37"/>
    </row>
    <row r="103" spans="1:30" s="38" customFormat="1" ht="41.45" customHeight="1" x14ac:dyDescent="0.25">
      <c r="A103" s="55" t="s">
        <v>17</v>
      </c>
      <c r="B103" s="55" t="s">
        <v>18</v>
      </c>
      <c r="C103" s="55" t="s">
        <v>19</v>
      </c>
      <c r="D103" s="55" t="s">
        <v>17</v>
      </c>
      <c r="E103" s="55" t="s">
        <v>27</v>
      </c>
      <c r="F103" s="55" t="s">
        <v>17</v>
      </c>
      <c r="G103" s="55" t="s">
        <v>26</v>
      </c>
      <c r="H103" s="55" t="s">
        <v>17</v>
      </c>
      <c r="I103" s="55" t="s">
        <v>25</v>
      </c>
      <c r="J103" s="55" t="s">
        <v>18</v>
      </c>
      <c r="K103" s="55" t="s">
        <v>17</v>
      </c>
      <c r="L103" s="55" t="s">
        <v>18</v>
      </c>
      <c r="M103" s="55" t="s">
        <v>18</v>
      </c>
      <c r="N103" s="55" t="s">
        <v>17</v>
      </c>
      <c r="O103" s="55" t="s">
        <v>25</v>
      </c>
      <c r="P103" s="55" t="s">
        <v>24</v>
      </c>
      <c r="Q103" s="55" t="s">
        <v>239</v>
      </c>
      <c r="R103" s="60" t="s">
        <v>257</v>
      </c>
      <c r="S103" s="57" t="s">
        <v>53</v>
      </c>
      <c r="T103" s="61"/>
      <c r="U103" s="61"/>
      <c r="V103" s="61"/>
      <c r="W103" s="61"/>
      <c r="X103" s="58">
        <v>40800</v>
      </c>
      <c r="Y103" s="62"/>
      <c r="Z103" s="59">
        <f>X103</f>
        <v>40800</v>
      </c>
      <c r="AA103" s="57">
        <v>2019</v>
      </c>
      <c r="AB103" s="37"/>
      <c r="AC103" s="75"/>
      <c r="AD103" s="37"/>
    </row>
    <row r="104" spans="1:30" s="38" customFormat="1" ht="29.25" x14ac:dyDescent="0.25">
      <c r="A104" s="35"/>
      <c r="B104" s="35"/>
      <c r="C104" s="35"/>
      <c r="D104" s="35"/>
      <c r="E104" s="35"/>
      <c r="F104" s="35"/>
      <c r="G104" s="35"/>
      <c r="H104" s="35"/>
      <c r="I104" s="36"/>
      <c r="J104" s="35"/>
      <c r="K104" s="35"/>
      <c r="L104" s="35"/>
      <c r="M104" s="35"/>
      <c r="N104" s="35"/>
      <c r="O104" s="35"/>
      <c r="P104" s="35"/>
      <c r="Q104" s="35"/>
      <c r="R104" s="34" t="s">
        <v>58</v>
      </c>
      <c r="S104" s="15" t="s">
        <v>48</v>
      </c>
      <c r="T104" s="21"/>
      <c r="U104" s="21"/>
      <c r="V104" s="21"/>
      <c r="W104" s="21"/>
      <c r="X104" s="21"/>
      <c r="Y104" s="21">
        <v>1</v>
      </c>
      <c r="Z104" s="6">
        <f>Y104</f>
        <v>1</v>
      </c>
      <c r="AA104" s="15">
        <v>2020</v>
      </c>
      <c r="AB104" s="37"/>
      <c r="AC104" s="75"/>
      <c r="AD104" s="37"/>
    </row>
    <row r="105" spans="1:30" s="38" customFormat="1" ht="30" x14ac:dyDescent="0.25">
      <c r="A105" s="35"/>
      <c r="B105" s="35"/>
      <c r="C105" s="35"/>
      <c r="D105" s="35"/>
      <c r="E105" s="35"/>
      <c r="F105" s="35"/>
      <c r="G105" s="35"/>
      <c r="H105" s="35"/>
      <c r="I105" s="36"/>
      <c r="J105" s="35"/>
      <c r="K105" s="35"/>
      <c r="L105" s="35"/>
      <c r="M105" s="35"/>
      <c r="N105" s="35"/>
      <c r="O105" s="35"/>
      <c r="P105" s="35"/>
      <c r="Q105" s="35"/>
      <c r="R105" s="17" t="s">
        <v>267</v>
      </c>
      <c r="S105" s="15" t="s">
        <v>4</v>
      </c>
      <c r="T105" s="21"/>
      <c r="U105" s="21"/>
      <c r="V105" s="8"/>
      <c r="W105" s="8"/>
      <c r="X105" s="8">
        <v>90</v>
      </c>
      <c r="Y105" s="8">
        <v>10</v>
      </c>
      <c r="Z105" s="5">
        <f>X105+Y105</f>
        <v>100</v>
      </c>
      <c r="AA105" s="18">
        <v>2020</v>
      </c>
      <c r="AB105" s="37"/>
      <c r="AC105" s="75"/>
      <c r="AD105" s="37"/>
    </row>
    <row r="106" spans="1:30" s="38" customFormat="1" ht="43.9" customHeight="1" x14ac:dyDescent="0.25">
      <c r="A106" s="55" t="s">
        <v>17</v>
      </c>
      <c r="B106" s="55" t="s">
        <v>18</v>
      </c>
      <c r="C106" s="55" t="s">
        <v>19</v>
      </c>
      <c r="D106" s="55" t="s">
        <v>17</v>
      </c>
      <c r="E106" s="55" t="s">
        <v>27</v>
      </c>
      <c r="F106" s="55" t="s">
        <v>17</v>
      </c>
      <c r="G106" s="55" t="s">
        <v>26</v>
      </c>
      <c r="H106" s="55" t="s">
        <v>17</v>
      </c>
      <c r="I106" s="55" t="s">
        <v>25</v>
      </c>
      <c r="J106" s="55" t="s">
        <v>18</v>
      </c>
      <c r="K106" s="55" t="s">
        <v>17</v>
      </c>
      <c r="L106" s="55" t="s">
        <v>18</v>
      </c>
      <c r="M106" s="55" t="s">
        <v>17</v>
      </c>
      <c r="N106" s="55" t="s">
        <v>17</v>
      </c>
      <c r="O106" s="55" t="s">
        <v>17</v>
      </c>
      <c r="P106" s="55" t="s">
        <v>17</v>
      </c>
      <c r="Q106" s="55" t="s">
        <v>17</v>
      </c>
      <c r="R106" s="60" t="s">
        <v>278</v>
      </c>
      <c r="S106" s="57" t="s">
        <v>53</v>
      </c>
      <c r="T106" s="61"/>
      <c r="U106" s="61"/>
      <c r="V106" s="61"/>
      <c r="W106" s="61"/>
      <c r="X106" s="59">
        <f>X107+X108</f>
        <v>17421.8</v>
      </c>
      <c r="Y106" s="59">
        <f>Y107</f>
        <v>3523.5</v>
      </c>
      <c r="Z106" s="59">
        <f>Z107+Z108</f>
        <v>20945.3</v>
      </c>
      <c r="AA106" s="57">
        <v>2020</v>
      </c>
      <c r="AB106" s="37"/>
      <c r="AC106" s="75"/>
      <c r="AD106" s="37"/>
    </row>
    <row r="107" spans="1:30" s="38" customFormat="1" ht="43.15" customHeight="1" x14ac:dyDescent="0.25">
      <c r="A107" s="55" t="s">
        <v>17</v>
      </c>
      <c r="B107" s="55" t="s">
        <v>18</v>
      </c>
      <c r="C107" s="55" t="s">
        <v>19</v>
      </c>
      <c r="D107" s="55" t="s">
        <v>17</v>
      </c>
      <c r="E107" s="55" t="s">
        <v>27</v>
      </c>
      <c r="F107" s="55" t="s">
        <v>17</v>
      </c>
      <c r="G107" s="55" t="s">
        <v>26</v>
      </c>
      <c r="H107" s="55" t="s">
        <v>17</v>
      </c>
      <c r="I107" s="55" t="s">
        <v>25</v>
      </c>
      <c r="J107" s="55" t="s">
        <v>18</v>
      </c>
      <c r="K107" s="55" t="s">
        <v>17</v>
      </c>
      <c r="L107" s="55" t="s">
        <v>18</v>
      </c>
      <c r="M107" s="55" t="s">
        <v>160</v>
      </c>
      <c r="N107" s="55" t="s">
        <v>17</v>
      </c>
      <c r="O107" s="55" t="s">
        <v>25</v>
      </c>
      <c r="P107" s="55" t="s">
        <v>24</v>
      </c>
      <c r="Q107" s="55" t="s">
        <v>240</v>
      </c>
      <c r="R107" s="60" t="s">
        <v>278</v>
      </c>
      <c r="S107" s="57" t="s">
        <v>53</v>
      </c>
      <c r="T107" s="61"/>
      <c r="U107" s="61"/>
      <c r="V107" s="61"/>
      <c r="W107" s="61"/>
      <c r="X107" s="58">
        <f>2500+5000-4023</f>
        <v>3477</v>
      </c>
      <c r="Y107" s="58">
        <v>3523.5</v>
      </c>
      <c r="Z107" s="59">
        <f>X107+Y107</f>
        <v>7000.5</v>
      </c>
      <c r="AA107" s="57">
        <v>2020</v>
      </c>
      <c r="AB107" s="37"/>
      <c r="AC107" s="75"/>
      <c r="AD107" s="37"/>
    </row>
    <row r="108" spans="1:30" s="38" customFormat="1" ht="43.9" customHeight="1" x14ac:dyDescent="0.25">
      <c r="A108" s="55" t="s">
        <v>17</v>
      </c>
      <c r="B108" s="55" t="s">
        <v>18</v>
      </c>
      <c r="C108" s="55" t="s">
        <v>19</v>
      </c>
      <c r="D108" s="55" t="s">
        <v>17</v>
      </c>
      <c r="E108" s="55" t="s">
        <v>27</v>
      </c>
      <c r="F108" s="55" t="s">
        <v>17</v>
      </c>
      <c r="G108" s="55" t="s">
        <v>26</v>
      </c>
      <c r="H108" s="55" t="s">
        <v>17</v>
      </c>
      <c r="I108" s="55" t="s">
        <v>25</v>
      </c>
      <c r="J108" s="55" t="s">
        <v>18</v>
      </c>
      <c r="K108" s="55" t="s">
        <v>17</v>
      </c>
      <c r="L108" s="55" t="s">
        <v>18</v>
      </c>
      <c r="M108" s="55" t="s">
        <v>18</v>
      </c>
      <c r="N108" s="55" t="s">
        <v>17</v>
      </c>
      <c r="O108" s="55" t="s">
        <v>25</v>
      </c>
      <c r="P108" s="55" t="s">
        <v>24</v>
      </c>
      <c r="Q108" s="55" t="s">
        <v>240</v>
      </c>
      <c r="R108" s="60" t="s">
        <v>278</v>
      </c>
      <c r="S108" s="57" t="s">
        <v>53</v>
      </c>
      <c r="T108" s="61"/>
      <c r="U108" s="61"/>
      <c r="V108" s="61"/>
      <c r="W108" s="61"/>
      <c r="X108" s="58">
        <f>30000-16055.2</f>
        <v>13944.8</v>
      </c>
      <c r="Y108" s="62"/>
      <c r="Z108" s="59">
        <f>X108</f>
        <v>13944.8</v>
      </c>
      <c r="AA108" s="57">
        <v>2019</v>
      </c>
      <c r="AB108" s="37"/>
      <c r="AC108" s="75"/>
      <c r="AD108" s="37"/>
    </row>
    <row r="109" spans="1:30" s="38" customFormat="1" ht="29.25" x14ac:dyDescent="0.25">
      <c r="A109" s="35"/>
      <c r="B109" s="35"/>
      <c r="C109" s="35"/>
      <c r="D109" s="35"/>
      <c r="E109" s="35"/>
      <c r="F109" s="35"/>
      <c r="G109" s="35"/>
      <c r="H109" s="35"/>
      <c r="I109" s="36"/>
      <c r="J109" s="35"/>
      <c r="K109" s="35"/>
      <c r="L109" s="35"/>
      <c r="M109" s="35"/>
      <c r="N109" s="35"/>
      <c r="O109" s="35"/>
      <c r="P109" s="35"/>
      <c r="Q109" s="35"/>
      <c r="R109" s="34" t="s">
        <v>58</v>
      </c>
      <c r="S109" s="15" t="s">
        <v>48</v>
      </c>
      <c r="T109" s="21"/>
      <c r="U109" s="21"/>
      <c r="V109" s="21"/>
      <c r="W109" s="21"/>
      <c r="X109" s="21"/>
      <c r="Y109" s="21">
        <v>1</v>
      </c>
      <c r="Z109" s="6">
        <f>Y109</f>
        <v>1</v>
      </c>
      <c r="AA109" s="15">
        <v>2020</v>
      </c>
      <c r="AB109" s="37"/>
      <c r="AC109" s="75"/>
      <c r="AD109" s="37"/>
    </row>
    <row r="110" spans="1:30" s="38" customFormat="1" ht="30" x14ac:dyDescent="0.25">
      <c r="A110" s="35"/>
      <c r="B110" s="35"/>
      <c r="C110" s="35"/>
      <c r="D110" s="35"/>
      <c r="E110" s="35"/>
      <c r="F110" s="35"/>
      <c r="G110" s="35"/>
      <c r="H110" s="35"/>
      <c r="I110" s="36"/>
      <c r="J110" s="35"/>
      <c r="K110" s="35"/>
      <c r="L110" s="35"/>
      <c r="M110" s="35"/>
      <c r="N110" s="35"/>
      <c r="O110" s="35"/>
      <c r="P110" s="35"/>
      <c r="Q110" s="35"/>
      <c r="R110" s="17" t="s">
        <v>268</v>
      </c>
      <c r="S110" s="15" t="s">
        <v>4</v>
      </c>
      <c r="T110" s="21"/>
      <c r="U110" s="21"/>
      <c r="V110" s="8"/>
      <c r="W110" s="8"/>
      <c r="X110" s="8">
        <v>90</v>
      </c>
      <c r="Y110" s="8">
        <v>10</v>
      </c>
      <c r="Z110" s="5">
        <f>X110+Y110</f>
        <v>100</v>
      </c>
      <c r="AA110" s="18">
        <v>2020</v>
      </c>
      <c r="AB110" s="37"/>
      <c r="AC110" s="75"/>
      <c r="AD110" s="37"/>
    </row>
    <row r="111" spans="1:30" s="38" customFormat="1" ht="44.25" x14ac:dyDescent="0.25">
      <c r="A111" s="55" t="s">
        <v>17</v>
      </c>
      <c r="B111" s="55" t="s">
        <v>18</v>
      </c>
      <c r="C111" s="55" t="s">
        <v>19</v>
      </c>
      <c r="D111" s="55" t="s">
        <v>17</v>
      </c>
      <c r="E111" s="55" t="s">
        <v>27</v>
      </c>
      <c r="F111" s="55" t="s">
        <v>17</v>
      </c>
      <c r="G111" s="55" t="s">
        <v>26</v>
      </c>
      <c r="H111" s="55" t="s">
        <v>17</v>
      </c>
      <c r="I111" s="55" t="s">
        <v>25</v>
      </c>
      <c r="J111" s="55" t="s">
        <v>18</v>
      </c>
      <c r="K111" s="55" t="s">
        <v>17</v>
      </c>
      <c r="L111" s="55" t="s">
        <v>18</v>
      </c>
      <c r="M111" s="55" t="s">
        <v>17</v>
      </c>
      <c r="N111" s="55" t="s">
        <v>17</v>
      </c>
      <c r="O111" s="55" t="s">
        <v>17</v>
      </c>
      <c r="P111" s="55" t="s">
        <v>17</v>
      </c>
      <c r="Q111" s="55" t="s">
        <v>17</v>
      </c>
      <c r="R111" s="60" t="s">
        <v>238</v>
      </c>
      <c r="S111" s="57" t="s">
        <v>53</v>
      </c>
      <c r="T111" s="61"/>
      <c r="U111" s="61"/>
      <c r="V111" s="61"/>
      <c r="W111" s="61"/>
      <c r="X111" s="59">
        <f>X112+X113</f>
        <v>5445</v>
      </c>
      <c r="Y111" s="61"/>
      <c r="Z111" s="59">
        <f>Z112+Z113</f>
        <v>5445</v>
      </c>
      <c r="AA111" s="57">
        <v>2019</v>
      </c>
      <c r="AB111" s="37"/>
      <c r="AC111" s="75"/>
      <c r="AD111" s="37"/>
    </row>
    <row r="112" spans="1:30" s="38" customFormat="1" ht="44.25" x14ac:dyDescent="0.25">
      <c r="A112" s="55" t="s">
        <v>17</v>
      </c>
      <c r="B112" s="55" t="s">
        <v>18</v>
      </c>
      <c r="C112" s="55" t="s">
        <v>19</v>
      </c>
      <c r="D112" s="55" t="s">
        <v>17</v>
      </c>
      <c r="E112" s="55" t="s">
        <v>27</v>
      </c>
      <c r="F112" s="55" t="s">
        <v>17</v>
      </c>
      <c r="G112" s="55" t="s">
        <v>26</v>
      </c>
      <c r="H112" s="55" t="s">
        <v>17</v>
      </c>
      <c r="I112" s="55" t="s">
        <v>25</v>
      </c>
      <c r="J112" s="55" t="s">
        <v>18</v>
      </c>
      <c r="K112" s="55" t="s">
        <v>17</v>
      </c>
      <c r="L112" s="55" t="s">
        <v>18</v>
      </c>
      <c r="M112" s="55" t="s">
        <v>160</v>
      </c>
      <c r="N112" s="55" t="s">
        <v>17</v>
      </c>
      <c r="O112" s="55" t="s">
        <v>25</v>
      </c>
      <c r="P112" s="55" t="s">
        <v>24</v>
      </c>
      <c r="Q112" s="55" t="s">
        <v>247</v>
      </c>
      <c r="R112" s="60" t="s">
        <v>238</v>
      </c>
      <c r="S112" s="57" t="s">
        <v>53</v>
      </c>
      <c r="T112" s="61"/>
      <c r="U112" s="61"/>
      <c r="V112" s="61"/>
      <c r="W112" s="61"/>
      <c r="X112" s="58">
        <f>2420-1331</f>
        <v>1089</v>
      </c>
      <c r="Y112" s="61"/>
      <c r="Z112" s="59">
        <f t="shared" si="10"/>
        <v>1089</v>
      </c>
      <c r="AA112" s="57">
        <v>2019</v>
      </c>
      <c r="AB112" s="37"/>
      <c r="AC112" s="75"/>
      <c r="AD112" s="37"/>
    </row>
    <row r="113" spans="1:32" s="38" customFormat="1" ht="44.25" x14ac:dyDescent="0.25">
      <c r="A113" s="55" t="s">
        <v>17</v>
      </c>
      <c r="B113" s="55" t="s">
        <v>18</v>
      </c>
      <c r="C113" s="55" t="s">
        <v>19</v>
      </c>
      <c r="D113" s="55" t="s">
        <v>17</v>
      </c>
      <c r="E113" s="55" t="s">
        <v>27</v>
      </c>
      <c r="F113" s="55" t="s">
        <v>17</v>
      </c>
      <c r="G113" s="55" t="s">
        <v>26</v>
      </c>
      <c r="H113" s="55" t="s">
        <v>17</v>
      </c>
      <c r="I113" s="55" t="s">
        <v>25</v>
      </c>
      <c r="J113" s="55" t="s">
        <v>18</v>
      </c>
      <c r="K113" s="55" t="s">
        <v>17</v>
      </c>
      <c r="L113" s="55" t="s">
        <v>18</v>
      </c>
      <c r="M113" s="55" t="s">
        <v>18</v>
      </c>
      <c r="N113" s="55" t="s">
        <v>17</v>
      </c>
      <c r="O113" s="55" t="s">
        <v>25</v>
      </c>
      <c r="P113" s="55" t="s">
        <v>24</v>
      </c>
      <c r="Q113" s="55" t="s">
        <v>247</v>
      </c>
      <c r="R113" s="60" t="s">
        <v>238</v>
      </c>
      <c r="S113" s="57" t="s">
        <v>53</v>
      </c>
      <c r="T113" s="61"/>
      <c r="U113" s="61"/>
      <c r="V113" s="61"/>
      <c r="W113" s="61"/>
      <c r="X113" s="58">
        <f>9680-5324</f>
        <v>4356</v>
      </c>
      <c r="Y113" s="61"/>
      <c r="Z113" s="59">
        <f>X113</f>
        <v>4356</v>
      </c>
      <c r="AA113" s="57">
        <v>2019</v>
      </c>
      <c r="AB113" s="37"/>
      <c r="AC113" s="75"/>
      <c r="AD113" s="37"/>
    </row>
    <row r="114" spans="1:32" s="38" customFormat="1" ht="32.450000000000003" customHeight="1" x14ac:dyDescent="0.25">
      <c r="A114" s="35"/>
      <c r="B114" s="35"/>
      <c r="C114" s="35"/>
      <c r="D114" s="35"/>
      <c r="E114" s="35"/>
      <c r="F114" s="35"/>
      <c r="G114" s="35"/>
      <c r="H114" s="35"/>
      <c r="I114" s="36"/>
      <c r="J114" s="35"/>
      <c r="K114" s="35"/>
      <c r="L114" s="35"/>
      <c r="M114" s="35"/>
      <c r="N114" s="35"/>
      <c r="O114" s="35"/>
      <c r="P114" s="35"/>
      <c r="Q114" s="35"/>
      <c r="R114" s="34" t="s">
        <v>58</v>
      </c>
      <c r="S114" s="15" t="s">
        <v>48</v>
      </c>
      <c r="T114" s="21"/>
      <c r="U114" s="21"/>
      <c r="V114" s="21"/>
      <c r="W114" s="21"/>
      <c r="X114" s="21">
        <v>1</v>
      </c>
      <c r="Y114" s="21"/>
      <c r="Z114" s="6">
        <f t="shared" si="10"/>
        <v>1</v>
      </c>
      <c r="AA114" s="15">
        <v>2019</v>
      </c>
      <c r="AB114" s="37"/>
      <c r="AC114" s="75"/>
      <c r="AD114" s="37"/>
    </row>
    <row r="115" spans="1:32" s="38" customFormat="1" ht="31.5" x14ac:dyDescent="0.25">
      <c r="A115" s="55" t="s">
        <v>17</v>
      </c>
      <c r="B115" s="55" t="s">
        <v>18</v>
      </c>
      <c r="C115" s="55" t="s">
        <v>19</v>
      </c>
      <c r="D115" s="55" t="s">
        <v>17</v>
      </c>
      <c r="E115" s="55" t="s">
        <v>27</v>
      </c>
      <c r="F115" s="55" t="s">
        <v>17</v>
      </c>
      <c r="G115" s="55" t="s">
        <v>26</v>
      </c>
      <c r="H115" s="55" t="s">
        <v>17</v>
      </c>
      <c r="I115" s="55" t="s">
        <v>25</v>
      </c>
      <c r="J115" s="55" t="s">
        <v>18</v>
      </c>
      <c r="K115" s="55" t="s">
        <v>17</v>
      </c>
      <c r="L115" s="55" t="s">
        <v>18</v>
      </c>
      <c r="M115" s="55" t="s">
        <v>270</v>
      </c>
      <c r="N115" s="55" t="s">
        <v>28</v>
      </c>
      <c r="O115" s="55" t="s">
        <v>25</v>
      </c>
      <c r="P115" s="55" t="s">
        <v>27</v>
      </c>
      <c r="Q115" s="55" t="s">
        <v>17</v>
      </c>
      <c r="R115" s="60" t="s">
        <v>275</v>
      </c>
      <c r="S115" s="85" t="s">
        <v>1</v>
      </c>
      <c r="T115" s="61"/>
      <c r="U115" s="61"/>
      <c r="V115" s="61"/>
      <c r="W115" s="61"/>
      <c r="X115" s="61"/>
      <c r="Y115" s="59">
        <v>167183.1</v>
      </c>
      <c r="Z115" s="62">
        <f>Y115</f>
        <v>167183.1</v>
      </c>
      <c r="AA115" s="57">
        <v>2020</v>
      </c>
      <c r="AB115" s="37"/>
      <c r="AC115" s="75"/>
      <c r="AD115" s="37"/>
    </row>
    <row r="116" spans="1:32" s="38" customFormat="1" ht="30" x14ac:dyDescent="0.25">
      <c r="A116" s="35"/>
      <c r="B116" s="35"/>
      <c r="C116" s="35"/>
      <c r="D116" s="35"/>
      <c r="E116" s="35"/>
      <c r="F116" s="35"/>
      <c r="G116" s="35"/>
      <c r="H116" s="35"/>
      <c r="I116" s="36"/>
      <c r="J116" s="35"/>
      <c r="K116" s="35"/>
      <c r="L116" s="35"/>
      <c r="M116" s="35"/>
      <c r="N116" s="35"/>
      <c r="O116" s="35"/>
      <c r="P116" s="35"/>
      <c r="Q116" s="35"/>
      <c r="R116" s="95" t="s">
        <v>276</v>
      </c>
      <c r="S116" s="86" t="s">
        <v>269</v>
      </c>
      <c r="T116" s="21"/>
      <c r="U116" s="21"/>
      <c r="V116" s="21"/>
      <c r="W116" s="21"/>
      <c r="X116" s="21"/>
      <c r="Y116" s="96">
        <v>88</v>
      </c>
      <c r="Z116" s="90">
        <v>88</v>
      </c>
      <c r="AA116" s="15">
        <v>2020</v>
      </c>
      <c r="AB116" s="37"/>
      <c r="AC116" s="75"/>
      <c r="AD116" s="37"/>
    </row>
    <row r="117" spans="1:32" s="38" customFormat="1" ht="31.5" x14ac:dyDescent="0.25">
      <c r="A117" s="55" t="s">
        <v>17</v>
      </c>
      <c r="B117" s="55" t="s">
        <v>18</v>
      </c>
      <c r="C117" s="55" t="s">
        <v>19</v>
      </c>
      <c r="D117" s="55" t="s">
        <v>17</v>
      </c>
      <c r="E117" s="55" t="s">
        <v>27</v>
      </c>
      <c r="F117" s="55" t="s">
        <v>17</v>
      </c>
      <c r="G117" s="55" t="s">
        <v>26</v>
      </c>
      <c r="H117" s="55" t="s">
        <v>17</v>
      </c>
      <c r="I117" s="55" t="s">
        <v>25</v>
      </c>
      <c r="J117" s="55" t="s">
        <v>18</v>
      </c>
      <c r="K117" s="55" t="s">
        <v>17</v>
      </c>
      <c r="L117" s="55" t="s">
        <v>18</v>
      </c>
      <c r="M117" s="55" t="s">
        <v>17</v>
      </c>
      <c r="N117" s="55" t="s">
        <v>17</v>
      </c>
      <c r="O117" s="55" t="s">
        <v>17</v>
      </c>
      <c r="P117" s="55" t="s">
        <v>17</v>
      </c>
      <c r="Q117" s="55" t="s">
        <v>17</v>
      </c>
      <c r="R117" s="97" t="s">
        <v>280</v>
      </c>
      <c r="S117" s="85" t="s">
        <v>1</v>
      </c>
      <c r="T117" s="62"/>
      <c r="U117" s="62"/>
      <c r="V117" s="62"/>
      <c r="W117" s="62"/>
      <c r="X117" s="62"/>
      <c r="Y117" s="59">
        <f>SUM(Y118:Y119)</f>
        <v>14631.1</v>
      </c>
      <c r="Z117" s="59">
        <f>Y117</f>
        <v>14631.1</v>
      </c>
      <c r="AA117" s="57">
        <v>2020</v>
      </c>
      <c r="AB117" s="37"/>
      <c r="AC117" s="75"/>
      <c r="AD117" s="37"/>
    </row>
    <row r="118" spans="1:32" s="38" customFormat="1" ht="31.5" x14ac:dyDescent="0.25">
      <c r="A118" s="55" t="s">
        <v>17</v>
      </c>
      <c r="B118" s="55" t="s">
        <v>18</v>
      </c>
      <c r="C118" s="55" t="s">
        <v>19</v>
      </c>
      <c r="D118" s="55" t="s">
        <v>17</v>
      </c>
      <c r="E118" s="55" t="s">
        <v>27</v>
      </c>
      <c r="F118" s="55" t="s">
        <v>17</v>
      </c>
      <c r="G118" s="55" t="s">
        <v>26</v>
      </c>
      <c r="H118" s="55" t="s">
        <v>17</v>
      </c>
      <c r="I118" s="55" t="s">
        <v>25</v>
      </c>
      <c r="J118" s="55" t="s">
        <v>18</v>
      </c>
      <c r="K118" s="55" t="s">
        <v>17</v>
      </c>
      <c r="L118" s="55" t="s">
        <v>18</v>
      </c>
      <c r="M118" s="55" t="s">
        <v>17</v>
      </c>
      <c r="N118" s="55" t="s">
        <v>17</v>
      </c>
      <c r="O118" s="55" t="s">
        <v>17</v>
      </c>
      <c r="P118" s="55" t="s">
        <v>17</v>
      </c>
      <c r="Q118" s="55" t="s">
        <v>27</v>
      </c>
      <c r="R118" s="97" t="s">
        <v>280</v>
      </c>
      <c r="S118" s="85" t="s">
        <v>1</v>
      </c>
      <c r="T118" s="61"/>
      <c r="U118" s="61"/>
      <c r="V118" s="61"/>
      <c r="W118" s="61"/>
      <c r="X118" s="61"/>
      <c r="Y118" s="58">
        <v>2579.1</v>
      </c>
      <c r="Z118" s="59">
        <f t="shared" ref="Z118:Z119" si="11">Y118</f>
        <v>2579.1</v>
      </c>
      <c r="AA118" s="57">
        <v>2020</v>
      </c>
      <c r="AB118" s="37"/>
      <c r="AC118" s="75"/>
      <c r="AD118" s="37"/>
    </row>
    <row r="119" spans="1:32" s="38" customFormat="1" ht="31.5" x14ac:dyDescent="0.25">
      <c r="A119" s="55" t="s">
        <v>17</v>
      </c>
      <c r="B119" s="55" t="s">
        <v>18</v>
      </c>
      <c r="C119" s="55" t="s">
        <v>19</v>
      </c>
      <c r="D119" s="55" t="s">
        <v>17</v>
      </c>
      <c r="E119" s="55" t="s">
        <v>27</v>
      </c>
      <c r="F119" s="55" t="s">
        <v>17</v>
      </c>
      <c r="G119" s="55" t="s">
        <v>26</v>
      </c>
      <c r="H119" s="55" t="s">
        <v>17</v>
      </c>
      <c r="I119" s="55" t="s">
        <v>25</v>
      </c>
      <c r="J119" s="55" t="s">
        <v>18</v>
      </c>
      <c r="K119" s="55" t="s">
        <v>17</v>
      </c>
      <c r="L119" s="55" t="s">
        <v>18</v>
      </c>
      <c r="M119" s="55" t="s">
        <v>160</v>
      </c>
      <c r="N119" s="55" t="s">
        <v>17</v>
      </c>
      <c r="O119" s="55" t="s">
        <v>25</v>
      </c>
      <c r="P119" s="55" t="s">
        <v>24</v>
      </c>
      <c r="Q119" s="55" t="s">
        <v>186</v>
      </c>
      <c r="R119" s="97" t="s">
        <v>280</v>
      </c>
      <c r="S119" s="85" t="s">
        <v>1</v>
      </c>
      <c r="T119" s="61"/>
      <c r="U119" s="61"/>
      <c r="V119" s="61"/>
      <c r="W119" s="61"/>
      <c r="X119" s="61"/>
      <c r="Y119" s="58">
        <v>12052</v>
      </c>
      <c r="Z119" s="59">
        <f t="shared" si="11"/>
        <v>12052</v>
      </c>
      <c r="AA119" s="57">
        <v>2020</v>
      </c>
      <c r="AB119" s="37"/>
      <c r="AC119" s="75"/>
      <c r="AD119" s="37"/>
    </row>
    <row r="120" spans="1:32" s="38" customFormat="1" ht="32.450000000000003" customHeight="1" x14ac:dyDescent="0.25">
      <c r="A120" s="35"/>
      <c r="B120" s="35"/>
      <c r="C120" s="35"/>
      <c r="D120" s="35"/>
      <c r="E120" s="35"/>
      <c r="F120" s="35"/>
      <c r="G120" s="35"/>
      <c r="H120" s="35"/>
      <c r="I120" s="36"/>
      <c r="J120" s="35"/>
      <c r="K120" s="35"/>
      <c r="L120" s="35"/>
      <c r="M120" s="35"/>
      <c r="N120" s="35"/>
      <c r="O120" s="35"/>
      <c r="P120" s="35"/>
      <c r="Q120" s="35"/>
      <c r="R120" s="34" t="s">
        <v>58</v>
      </c>
      <c r="S120" s="15" t="s">
        <v>48</v>
      </c>
      <c r="T120" s="21"/>
      <c r="U120" s="21"/>
      <c r="V120" s="21"/>
      <c r="W120" s="21"/>
      <c r="X120" s="21"/>
      <c r="Y120" s="21">
        <v>1</v>
      </c>
      <c r="Z120" s="6">
        <v>1</v>
      </c>
      <c r="AA120" s="15">
        <v>2020</v>
      </c>
      <c r="AB120" s="37"/>
      <c r="AC120" s="75"/>
      <c r="AD120" s="37"/>
    </row>
    <row r="121" spans="1:32" s="89" customFormat="1" ht="31.5" x14ac:dyDescent="0.25">
      <c r="A121" s="55" t="s">
        <v>17</v>
      </c>
      <c r="B121" s="55" t="s">
        <v>18</v>
      </c>
      <c r="C121" s="55" t="s">
        <v>19</v>
      </c>
      <c r="D121" s="55" t="s">
        <v>17</v>
      </c>
      <c r="E121" s="55" t="s">
        <v>27</v>
      </c>
      <c r="F121" s="55" t="s">
        <v>17</v>
      </c>
      <c r="G121" s="55" t="s">
        <v>26</v>
      </c>
      <c r="H121" s="55" t="s">
        <v>17</v>
      </c>
      <c r="I121" s="55" t="s">
        <v>25</v>
      </c>
      <c r="J121" s="55" t="s">
        <v>18</v>
      </c>
      <c r="K121" s="55" t="s">
        <v>17</v>
      </c>
      <c r="L121" s="55" t="s">
        <v>18</v>
      </c>
      <c r="M121" s="55" t="s">
        <v>17</v>
      </c>
      <c r="N121" s="55" t="s">
        <v>17</v>
      </c>
      <c r="O121" s="55" t="s">
        <v>17</v>
      </c>
      <c r="P121" s="55" t="s">
        <v>17</v>
      </c>
      <c r="Q121" s="55" t="s">
        <v>24</v>
      </c>
      <c r="R121" s="97" t="s">
        <v>281</v>
      </c>
      <c r="S121" s="85" t="s">
        <v>1</v>
      </c>
      <c r="T121" s="62"/>
      <c r="U121" s="62"/>
      <c r="V121" s="62"/>
      <c r="W121" s="62"/>
      <c r="X121" s="62"/>
      <c r="Y121" s="59">
        <v>2700</v>
      </c>
      <c r="Z121" s="59">
        <f>Y121</f>
        <v>2700</v>
      </c>
      <c r="AA121" s="57">
        <v>2020</v>
      </c>
      <c r="AB121" s="87"/>
      <c r="AC121" s="88"/>
      <c r="AD121" s="87"/>
    </row>
    <row r="122" spans="1:32" s="38" customFormat="1" ht="32.450000000000003" customHeight="1" x14ac:dyDescent="0.25">
      <c r="A122" s="35"/>
      <c r="B122" s="35"/>
      <c r="C122" s="35"/>
      <c r="D122" s="35"/>
      <c r="E122" s="35"/>
      <c r="F122" s="35"/>
      <c r="G122" s="35"/>
      <c r="H122" s="35"/>
      <c r="I122" s="36"/>
      <c r="J122" s="35"/>
      <c r="K122" s="35"/>
      <c r="L122" s="35"/>
      <c r="M122" s="35"/>
      <c r="N122" s="35"/>
      <c r="O122" s="35"/>
      <c r="P122" s="35"/>
      <c r="Q122" s="35"/>
      <c r="R122" s="34" t="s">
        <v>58</v>
      </c>
      <c r="S122" s="15" t="s">
        <v>48</v>
      </c>
      <c r="T122" s="21"/>
      <c r="U122" s="21"/>
      <c r="V122" s="21"/>
      <c r="W122" s="21"/>
      <c r="X122" s="21"/>
      <c r="Y122" s="21">
        <v>1</v>
      </c>
      <c r="Z122" s="6">
        <v>1</v>
      </c>
      <c r="AA122" s="15">
        <v>2020</v>
      </c>
      <c r="AB122" s="37"/>
      <c r="AC122" s="75"/>
      <c r="AD122" s="37"/>
    </row>
    <row r="123" spans="1:32" s="89" customFormat="1" ht="43.9" customHeight="1" x14ac:dyDescent="0.25">
      <c r="A123" s="55" t="s">
        <v>17</v>
      </c>
      <c r="B123" s="55" t="s">
        <v>18</v>
      </c>
      <c r="C123" s="55" t="s">
        <v>19</v>
      </c>
      <c r="D123" s="55" t="s">
        <v>17</v>
      </c>
      <c r="E123" s="55" t="s">
        <v>27</v>
      </c>
      <c r="F123" s="55" t="s">
        <v>17</v>
      </c>
      <c r="G123" s="55" t="s">
        <v>26</v>
      </c>
      <c r="H123" s="55" t="s">
        <v>17</v>
      </c>
      <c r="I123" s="55" t="s">
        <v>25</v>
      </c>
      <c r="J123" s="55" t="s">
        <v>18</v>
      </c>
      <c r="K123" s="55" t="s">
        <v>17</v>
      </c>
      <c r="L123" s="55" t="s">
        <v>18</v>
      </c>
      <c r="M123" s="55" t="s">
        <v>18</v>
      </c>
      <c r="N123" s="55" t="s">
        <v>17</v>
      </c>
      <c r="O123" s="55" t="s">
        <v>25</v>
      </c>
      <c r="P123" s="55" t="s">
        <v>24</v>
      </c>
      <c r="Q123" s="55" t="s">
        <v>222</v>
      </c>
      <c r="R123" s="60" t="s">
        <v>277</v>
      </c>
      <c r="S123" s="85" t="s">
        <v>1</v>
      </c>
      <c r="T123" s="62"/>
      <c r="U123" s="62"/>
      <c r="V123" s="62"/>
      <c r="W123" s="62"/>
      <c r="X123" s="59">
        <v>1000</v>
      </c>
      <c r="Y123" s="59">
        <v>1000</v>
      </c>
      <c r="Z123" s="59">
        <f>Y123+X123</f>
        <v>2000</v>
      </c>
      <c r="AA123" s="57">
        <v>2020</v>
      </c>
      <c r="AB123" s="87"/>
      <c r="AC123" s="88"/>
      <c r="AD123" s="87"/>
    </row>
    <row r="124" spans="1:32" s="38" customFormat="1" ht="32.450000000000003" customHeight="1" x14ac:dyDescent="0.25">
      <c r="A124" s="35"/>
      <c r="B124" s="35"/>
      <c r="C124" s="35"/>
      <c r="D124" s="35"/>
      <c r="E124" s="35"/>
      <c r="F124" s="35"/>
      <c r="G124" s="35"/>
      <c r="H124" s="35"/>
      <c r="I124" s="36"/>
      <c r="J124" s="35"/>
      <c r="K124" s="35"/>
      <c r="L124" s="35"/>
      <c r="M124" s="35"/>
      <c r="N124" s="35"/>
      <c r="O124" s="35"/>
      <c r="P124" s="35"/>
      <c r="Q124" s="35"/>
      <c r="R124" s="34" t="s">
        <v>58</v>
      </c>
      <c r="S124" s="15" t="s">
        <v>48</v>
      </c>
      <c r="T124" s="21"/>
      <c r="U124" s="21"/>
      <c r="V124" s="21"/>
      <c r="W124" s="21"/>
      <c r="X124" s="21">
        <v>1</v>
      </c>
      <c r="Y124" s="21">
        <v>1</v>
      </c>
      <c r="Z124" s="6">
        <v>2</v>
      </c>
      <c r="AA124" s="15">
        <v>2020</v>
      </c>
      <c r="AB124" s="37"/>
      <c r="AC124" s="75"/>
      <c r="AD124" s="37"/>
    </row>
    <row r="125" spans="1:32" s="51" customFormat="1" ht="42.75" x14ac:dyDescent="0.25">
      <c r="A125" s="49" t="s">
        <v>17</v>
      </c>
      <c r="B125" s="49" t="s">
        <v>18</v>
      </c>
      <c r="C125" s="49" t="s">
        <v>19</v>
      </c>
      <c r="D125" s="49" t="s">
        <v>17</v>
      </c>
      <c r="E125" s="49" t="s">
        <v>27</v>
      </c>
      <c r="F125" s="49" t="s">
        <v>17</v>
      </c>
      <c r="G125" s="49" t="s">
        <v>26</v>
      </c>
      <c r="H125" s="49" t="s">
        <v>17</v>
      </c>
      <c r="I125" s="49" t="s">
        <v>25</v>
      </c>
      <c r="J125" s="49" t="s">
        <v>18</v>
      </c>
      <c r="K125" s="49" t="s">
        <v>17</v>
      </c>
      <c r="L125" s="49" t="s">
        <v>19</v>
      </c>
      <c r="M125" s="49" t="s">
        <v>17</v>
      </c>
      <c r="N125" s="49" t="s">
        <v>17</v>
      </c>
      <c r="O125" s="49" t="s">
        <v>17</v>
      </c>
      <c r="P125" s="49" t="s">
        <v>17</v>
      </c>
      <c r="Q125" s="49" t="s">
        <v>17</v>
      </c>
      <c r="R125" s="50" t="s">
        <v>31</v>
      </c>
      <c r="S125" s="26" t="s">
        <v>53</v>
      </c>
      <c r="T125" s="16">
        <f>T130+T147</f>
        <v>259621.5</v>
      </c>
      <c r="U125" s="16">
        <f>U130+U147</f>
        <v>238774.5</v>
      </c>
      <c r="V125" s="16">
        <f>V129+V147</f>
        <v>637877.69999999995</v>
      </c>
      <c r="W125" s="16">
        <f>W129+W147</f>
        <v>235278.7</v>
      </c>
      <c r="X125" s="16">
        <f>X129+X147+X184</f>
        <v>1010718.2</v>
      </c>
      <c r="Y125" s="16">
        <f>Y129+Y184</f>
        <v>983781.5</v>
      </c>
      <c r="Z125" s="16">
        <f>T125+U125+V125+W125+X125+Y125</f>
        <v>3366052.0999999996</v>
      </c>
      <c r="AA125" s="26">
        <v>2020</v>
      </c>
      <c r="AB125" s="37"/>
      <c r="AC125" s="75"/>
      <c r="AD125" s="37"/>
      <c r="AE125" s="38"/>
      <c r="AF125" s="38"/>
    </row>
    <row r="126" spans="1:32" s="2" customFormat="1" ht="43.15" customHeight="1" x14ac:dyDescent="0.25">
      <c r="A126" s="35"/>
      <c r="B126" s="35"/>
      <c r="C126" s="35"/>
      <c r="D126" s="35"/>
      <c r="E126" s="35"/>
      <c r="F126" s="35"/>
      <c r="G126" s="35"/>
      <c r="H126" s="35"/>
      <c r="I126" s="36"/>
      <c r="J126" s="35"/>
      <c r="K126" s="35"/>
      <c r="L126" s="35"/>
      <c r="M126" s="35"/>
      <c r="N126" s="35"/>
      <c r="O126" s="35"/>
      <c r="P126" s="35"/>
      <c r="Q126" s="35"/>
      <c r="R126" s="34" t="s">
        <v>89</v>
      </c>
      <c r="S126" s="15" t="s">
        <v>54</v>
      </c>
      <c r="T126" s="8">
        <f>T141+T161</f>
        <v>223.1</v>
      </c>
      <c r="U126" s="8">
        <f>U141+U180</f>
        <v>315.7</v>
      </c>
      <c r="V126" s="8">
        <f>V141+V180</f>
        <v>104</v>
      </c>
      <c r="W126" s="8">
        <f>W141+W180</f>
        <v>134.80000000000001</v>
      </c>
      <c r="X126" s="8">
        <f>X141+X180</f>
        <v>13.7</v>
      </c>
      <c r="Y126" s="8"/>
      <c r="Z126" s="5">
        <f>T126+U126+V126+W126+X126+Y126</f>
        <v>791.3</v>
      </c>
      <c r="AA126" s="15">
        <v>2019</v>
      </c>
      <c r="AB126" s="37"/>
      <c r="AC126" s="75"/>
      <c r="AD126" s="37"/>
      <c r="AE126" s="38"/>
      <c r="AF126" s="38"/>
    </row>
    <row r="127" spans="1:32" s="2" customFormat="1" ht="34.15" customHeight="1" x14ac:dyDescent="0.25">
      <c r="A127" s="35"/>
      <c r="B127" s="35"/>
      <c r="C127" s="35"/>
      <c r="D127" s="35"/>
      <c r="E127" s="35"/>
      <c r="F127" s="35"/>
      <c r="G127" s="35"/>
      <c r="H127" s="35"/>
      <c r="I127" s="36"/>
      <c r="J127" s="35"/>
      <c r="K127" s="35"/>
      <c r="L127" s="35"/>
      <c r="M127" s="35"/>
      <c r="N127" s="35"/>
      <c r="O127" s="35"/>
      <c r="P127" s="35"/>
      <c r="Q127" s="35"/>
      <c r="R127" s="34" t="s">
        <v>231</v>
      </c>
      <c r="S127" s="15" t="s">
        <v>54</v>
      </c>
      <c r="T127" s="8"/>
      <c r="U127" s="8"/>
      <c r="V127" s="8"/>
      <c r="W127" s="8">
        <f>W144+W183</f>
        <v>20.7</v>
      </c>
      <c r="X127" s="8"/>
      <c r="Y127" s="8">
        <f>Y144+Y183</f>
        <v>0.3</v>
      </c>
      <c r="Z127" s="5">
        <f>T127+U127+V127+W127+X127+Y127</f>
        <v>21</v>
      </c>
      <c r="AA127" s="15">
        <v>2020</v>
      </c>
      <c r="AB127" s="37"/>
      <c r="AC127" s="75"/>
      <c r="AD127" s="37"/>
      <c r="AE127" s="38"/>
      <c r="AF127" s="38"/>
    </row>
    <row r="128" spans="1:32" s="2" customFormat="1" ht="45" x14ac:dyDescent="0.25">
      <c r="A128" s="35"/>
      <c r="B128" s="35"/>
      <c r="C128" s="35"/>
      <c r="D128" s="35"/>
      <c r="E128" s="35"/>
      <c r="F128" s="35"/>
      <c r="G128" s="35"/>
      <c r="H128" s="35"/>
      <c r="I128" s="36"/>
      <c r="J128" s="35"/>
      <c r="K128" s="35"/>
      <c r="L128" s="35"/>
      <c r="M128" s="35"/>
      <c r="N128" s="35"/>
      <c r="O128" s="35"/>
      <c r="P128" s="35"/>
      <c r="Q128" s="35"/>
      <c r="R128" s="17" t="s">
        <v>241</v>
      </c>
      <c r="S128" s="15" t="s">
        <v>5</v>
      </c>
      <c r="T128" s="8"/>
      <c r="U128" s="8"/>
      <c r="V128" s="8"/>
      <c r="W128" s="8"/>
      <c r="X128" s="8">
        <f>X187</f>
        <v>35.6</v>
      </c>
      <c r="Y128" s="8">
        <f>Y187</f>
        <v>61.6</v>
      </c>
      <c r="Z128" s="5">
        <f>X128+Y128</f>
        <v>97.2</v>
      </c>
      <c r="AA128" s="15">
        <v>2020</v>
      </c>
      <c r="AB128" s="37"/>
      <c r="AC128" s="75"/>
      <c r="AD128" s="37"/>
      <c r="AE128" s="38"/>
      <c r="AF128" s="38"/>
    </row>
    <row r="129" spans="1:32" s="2" customFormat="1" ht="30" x14ac:dyDescent="0.25">
      <c r="A129" s="55" t="s">
        <v>17</v>
      </c>
      <c r="B129" s="55" t="s">
        <v>18</v>
      </c>
      <c r="C129" s="55" t="s">
        <v>19</v>
      </c>
      <c r="D129" s="55" t="s">
        <v>17</v>
      </c>
      <c r="E129" s="55" t="s">
        <v>27</v>
      </c>
      <c r="F129" s="55" t="s">
        <v>17</v>
      </c>
      <c r="G129" s="55" t="s">
        <v>26</v>
      </c>
      <c r="H129" s="55" t="s">
        <v>17</v>
      </c>
      <c r="I129" s="55" t="s">
        <v>25</v>
      </c>
      <c r="J129" s="55" t="s">
        <v>18</v>
      </c>
      <c r="K129" s="55" t="s">
        <v>17</v>
      </c>
      <c r="L129" s="55" t="s">
        <v>19</v>
      </c>
      <c r="M129" s="55" t="s">
        <v>17</v>
      </c>
      <c r="N129" s="55" t="s">
        <v>17</v>
      </c>
      <c r="O129" s="55" t="s">
        <v>17</v>
      </c>
      <c r="P129" s="55" t="s">
        <v>17</v>
      </c>
      <c r="Q129" s="55" t="s">
        <v>17</v>
      </c>
      <c r="R129" s="56" t="s">
        <v>90</v>
      </c>
      <c r="S129" s="57" t="s">
        <v>53</v>
      </c>
      <c r="T129" s="59">
        <f>28017.3+2000-10639.7</f>
        <v>19377.599999999999</v>
      </c>
      <c r="U129" s="59">
        <f>10000+2950-1039.8-1000</f>
        <v>10910.2</v>
      </c>
      <c r="V129" s="59">
        <f>V130+V131</f>
        <v>7818.5</v>
      </c>
      <c r="W129" s="59">
        <f>W130+W131+W132+W133+W134+W135</f>
        <v>72494.600000000006</v>
      </c>
      <c r="X129" s="59">
        <f>X130+X131+X132+X133+X134+X135+X136+X137+X138+X139</f>
        <v>138026.20000000001</v>
      </c>
      <c r="Y129" s="59">
        <f>Y130+Y131+Y132+Y133+Y134+Y135+Y136+Y137+Y138+Y139</f>
        <v>117976</v>
      </c>
      <c r="Z129" s="59">
        <f>T129+U129+V129+W129+X129+Y129</f>
        <v>366603.10000000003</v>
      </c>
      <c r="AA129" s="57">
        <v>2020</v>
      </c>
      <c r="AB129" s="37"/>
      <c r="AC129" s="75"/>
      <c r="AD129" s="37"/>
      <c r="AE129" s="38"/>
      <c r="AF129" s="38"/>
    </row>
    <row r="130" spans="1:32" ht="30" x14ac:dyDescent="0.25">
      <c r="A130" s="55" t="s">
        <v>17</v>
      </c>
      <c r="B130" s="55" t="s">
        <v>18</v>
      </c>
      <c r="C130" s="55" t="s">
        <v>19</v>
      </c>
      <c r="D130" s="55" t="s">
        <v>17</v>
      </c>
      <c r="E130" s="55" t="s">
        <v>27</v>
      </c>
      <c r="F130" s="55" t="s">
        <v>17</v>
      </c>
      <c r="G130" s="55" t="s">
        <v>26</v>
      </c>
      <c r="H130" s="55" t="s">
        <v>17</v>
      </c>
      <c r="I130" s="55" t="s">
        <v>25</v>
      </c>
      <c r="J130" s="55" t="s">
        <v>18</v>
      </c>
      <c r="K130" s="55" t="s">
        <v>17</v>
      </c>
      <c r="L130" s="55" t="s">
        <v>19</v>
      </c>
      <c r="M130" s="55" t="s">
        <v>17</v>
      </c>
      <c r="N130" s="55" t="s">
        <v>17</v>
      </c>
      <c r="O130" s="55" t="s">
        <v>17</v>
      </c>
      <c r="P130" s="55" t="s">
        <v>17</v>
      </c>
      <c r="Q130" s="55" t="s">
        <v>17</v>
      </c>
      <c r="R130" s="56" t="s">
        <v>90</v>
      </c>
      <c r="S130" s="57" t="s">
        <v>53</v>
      </c>
      <c r="T130" s="58">
        <f>28017.3+2000-10639.7</f>
        <v>19377.599999999999</v>
      </c>
      <c r="U130" s="58">
        <f>10000+2950-1039.8-1000</f>
        <v>10910.2</v>
      </c>
      <c r="V130" s="58">
        <f>1121.5-1021.5+1021.5</f>
        <v>1121.5</v>
      </c>
      <c r="W130" s="58">
        <f>9035.6+3797.1-11656.7+5364.1-206-2400-1076-2089.3-100</f>
        <v>668.80000000000018</v>
      </c>
      <c r="X130" s="58">
        <f>3087.1+4037.3+151.3+213.6-2885.9-2250.7-4.7+151.7</f>
        <v>2499.6999999999998</v>
      </c>
      <c r="Y130" s="58">
        <v>12282.8</v>
      </c>
      <c r="Z130" s="59">
        <f>T130+U130+V130+W130+X130+Y130</f>
        <v>46860.599999999991</v>
      </c>
      <c r="AA130" s="57">
        <v>2020</v>
      </c>
      <c r="AB130" s="39"/>
    </row>
    <row r="131" spans="1:32" ht="30" x14ac:dyDescent="0.25">
      <c r="A131" s="55" t="s">
        <v>17</v>
      </c>
      <c r="B131" s="55" t="s">
        <v>18</v>
      </c>
      <c r="C131" s="55" t="s">
        <v>19</v>
      </c>
      <c r="D131" s="55" t="s">
        <v>17</v>
      </c>
      <c r="E131" s="55" t="s">
        <v>27</v>
      </c>
      <c r="F131" s="55" t="s">
        <v>17</v>
      </c>
      <c r="G131" s="55" t="s">
        <v>26</v>
      </c>
      <c r="H131" s="55" t="s">
        <v>17</v>
      </c>
      <c r="I131" s="55" t="s">
        <v>25</v>
      </c>
      <c r="J131" s="55" t="s">
        <v>18</v>
      </c>
      <c r="K131" s="55" t="s">
        <v>17</v>
      </c>
      <c r="L131" s="55" t="s">
        <v>19</v>
      </c>
      <c r="M131" s="55" t="s">
        <v>18</v>
      </c>
      <c r="N131" s="55" t="s">
        <v>17</v>
      </c>
      <c r="O131" s="55" t="s">
        <v>19</v>
      </c>
      <c r="P131" s="55" t="s">
        <v>17</v>
      </c>
      <c r="Q131" s="55" t="s">
        <v>186</v>
      </c>
      <c r="R131" s="56" t="s">
        <v>90</v>
      </c>
      <c r="S131" s="57" t="s">
        <v>53</v>
      </c>
      <c r="T131" s="58"/>
      <c r="U131" s="58"/>
      <c r="V131" s="58">
        <v>6697</v>
      </c>
      <c r="W131" s="58"/>
      <c r="X131" s="58"/>
      <c r="Y131" s="58"/>
      <c r="Z131" s="59">
        <f>V131</f>
        <v>6697</v>
      </c>
      <c r="AA131" s="57">
        <v>2017</v>
      </c>
      <c r="AB131" s="39"/>
    </row>
    <row r="132" spans="1:32" ht="60" x14ac:dyDescent="0.25">
      <c r="A132" s="55" t="s">
        <v>17</v>
      </c>
      <c r="B132" s="55" t="s">
        <v>18</v>
      </c>
      <c r="C132" s="55" t="s">
        <v>19</v>
      </c>
      <c r="D132" s="55" t="s">
        <v>17</v>
      </c>
      <c r="E132" s="55" t="s">
        <v>27</v>
      </c>
      <c r="F132" s="55" t="s">
        <v>17</v>
      </c>
      <c r="G132" s="55" t="s">
        <v>26</v>
      </c>
      <c r="H132" s="55" t="s">
        <v>17</v>
      </c>
      <c r="I132" s="55" t="s">
        <v>25</v>
      </c>
      <c r="J132" s="55" t="s">
        <v>18</v>
      </c>
      <c r="K132" s="55" t="s">
        <v>17</v>
      </c>
      <c r="L132" s="55" t="s">
        <v>19</v>
      </c>
      <c r="M132" s="55" t="s">
        <v>18</v>
      </c>
      <c r="N132" s="55" t="s">
        <v>17</v>
      </c>
      <c r="O132" s="55" t="s">
        <v>25</v>
      </c>
      <c r="P132" s="55" t="s">
        <v>24</v>
      </c>
      <c r="Q132" s="55" t="s">
        <v>27</v>
      </c>
      <c r="R132" s="56" t="s">
        <v>258</v>
      </c>
      <c r="S132" s="57" t="s">
        <v>53</v>
      </c>
      <c r="T132" s="58"/>
      <c r="U132" s="58"/>
      <c r="V132" s="58"/>
      <c r="W132" s="58">
        <f>64577.6</f>
        <v>64577.599999999999</v>
      </c>
      <c r="X132" s="58">
        <v>84736</v>
      </c>
      <c r="Y132" s="58">
        <v>84800</v>
      </c>
      <c r="Z132" s="59">
        <f>W132+X132+Y132</f>
        <v>234113.6</v>
      </c>
      <c r="AA132" s="57">
        <v>2020</v>
      </c>
      <c r="AB132" s="73">
        <v>211929.9</v>
      </c>
    </row>
    <row r="133" spans="1:32" ht="60" x14ac:dyDescent="0.25">
      <c r="A133" s="55" t="s">
        <v>17</v>
      </c>
      <c r="B133" s="55" t="s">
        <v>18</v>
      </c>
      <c r="C133" s="55" t="s">
        <v>19</v>
      </c>
      <c r="D133" s="55" t="s">
        <v>17</v>
      </c>
      <c r="E133" s="55" t="s">
        <v>27</v>
      </c>
      <c r="F133" s="55" t="s">
        <v>17</v>
      </c>
      <c r="G133" s="55" t="s">
        <v>26</v>
      </c>
      <c r="H133" s="55" t="s">
        <v>17</v>
      </c>
      <c r="I133" s="55" t="s">
        <v>25</v>
      </c>
      <c r="J133" s="55" t="s">
        <v>18</v>
      </c>
      <c r="K133" s="55" t="s">
        <v>17</v>
      </c>
      <c r="L133" s="55" t="s">
        <v>19</v>
      </c>
      <c r="M133" s="55" t="s">
        <v>160</v>
      </c>
      <c r="N133" s="55" t="s">
        <v>17</v>
      </c>
      <c r="O133" s="55" t="s">
        <v>25</v>
      </c>
      <c r="P133" s="55" t="s">
        <v>24</v>
      </c>
      <c r="Q133" s="55" t="s">
        <v>27</v>
      </c>
      <c r="R133" s="56" t="s">
        <v>259</v>
      </c>
      <c r="S133" s="57" t="s">
        <v>53</v>
      </c>
      <c r="T133" s="58"/>
      <c r="U133" s="58"/>
      <c r="V133" s="58"/>
      <c r="W133" s="58"/>
      <c r="X133" s="58">
        <f>41766.9-20582.9-308.5</f>
        <v>20875.5</v>
      </c>
      <c r="Y133" s="58">
        <v>20893.2</v>
      </c>
      <c r="Z133" s="59">
        <f>W133+X133+Y133</f>
        <v>41768.699999999997</v>
      </c>
      <c r="AA133" s="57">
        <v>2020</v>
      </c>
      <c r="AB133" s="73">
        <v>105920</v>
      </c>
      <c r="AC133" s="73">
        <f>AB133/AB132*100</f>
        <v>49.978790156556485</v>
      </c>
      <c r="AD133" s="74" t="s">
        <v>265</v>
      </c>
    </row>
    <row r="134" spans="1:32" ht="60" x14ac:dyDescent="0.25">
      <c r="A134" s="55" t="s">
        <v>17</v>
      </c>
      <c r="B134" s="55" t="s">
        <v>18</v>
      </c>
      <c r="C134" s="55" t="s">
        <v>19</v>
      </c>
      <c r="D134" s="55" t="s">
        <v>17</v>
      </c>
      <c r="E134" s="55" t="s">
        <v>27</v>
      </c>
      <c r="F134" s="55" t="s">
        <v>17</v>
      </c>
      <c r="G134" s="55" t="s">
        <v>26</v>
      </c>
      <c r="H134" s="55" t="s">
        <v>17</v>
      </c>
      <c r="I134" s="55" t="s">
        <v>25</v>
      </c>
      <c r="J134" s="55" t="s">
        <v>18</v>
      </c>
      <c r="K134" s="55" t="s">
        <v>17</v>
      </c>
      <c r="L134" s="55" t="s">
        <v>19</v>
      </c>
      <c r="M134" s="55" t="s">
        <v>18</v>
      </c>
      <c r="N134" s="55" t="s">
        <v>17</v>
      </c>
      <c r="O134" s="55" t="s">
        <v>25</v>
      </c>
      <c r="P134" s="55" t="s">
        <v>24</v>
      </c>
      <c r="Q134" s="55" t="s">
        <v>24</v>
      </c>
      <c r="R134" s="56" t="s">
        <v>260</v>
      </c>
      <c r="S134" s="57" t="s">
        <v>53</v>
      </c>
      <c r="T134" s="58"/>
      <c r="U134" s="58"/>
      <c r="V134" s="58"/>
      <c r="W134" s="58">
        <v>7248.2</v>
      </c>
      <c r="X134" s="58">
        <v>7984.5</v>
      </c>
      <c r="Y134" s="58"/>
      <c r="Z134" s="59">
        <f>W134+X134</f>
        <v>15232.7</v>
      </c>
      <c r="AA134" s="57">
        <v>2019</v>
      </c>
      <c r="AB134" s="73">
        <v>106009.9</v>
      </c>
      <c r="AC134" s="73">
        <f>AB134/AB132*100</f>
        <v>50.021209843443515</v>
      </c>
      <c r="AD134" s="74" t="s">
        <v>266</v>
      </c>
    </row>
    <row r="135" spans="1:32" ht="60" customHeight="1" x14ac:dyDescent="0.25">
      <c r="A135" s="55" t="s">
        <v>17</v>
      </c>
      <c r="B135" s="55" t="s">
        <v>18</v>
      </c>
      <c r="C135" s="55" t="s">
        <v>19</v>
      </c>
      <c r="D135" s="55" t="s">
        <v>17</v>
      </c>
      <c r="E135" s="55" t="s">
        <v>27</v>
      </c>
      <c r="F135" s="55" t="s">
        <v>17</v>
      </c>
      <c r="G135" s="55" t="s">
        <v>26</v>
      </c>
      <c r="H135" s="55" t="s">
        <v>17</v>
      </c>
      <c r="I135" s="55" t="s">
        <v>25</v>
      </c>
      <c r="J135" s="55" t="s">
        <v>18</v>
      </c>
      <c r="K135" s="55" t="s">
        <v>17</v>
      </c>
      <c r="L135" s="55" t="s">
        <v>19</v>
      </c>
      <c r="M135" s="55" t="s">
        <v>160</v>
      </c>
      <c r="N135" s="55" t="s">
        <v>17</v>
      </c>
      <c r="O135" s="55" t="s">
        <v>25</v>
      </c>
      <c r="P135" s="55" t="s">
        <v>24</v>
      </c>
      <c r="Q135" s="55" t="s">
        <v>24</v>
      </c>
      <c r="R135" s="56" t="s">
        <v>260</v>
      </c>
      <c r="S135" s="57" t="s">
        <v>53</v>
      </c>
      <c r="T135" s="58"/>
      <c r="U135" s="58"/>
      <c r="V135" s="58"/>
      <c r="W135" s="58"/>
      <c r="X135" s="58">
        <v>1970.5</v>
      </c>
      <c r="Y135" s="58"/>
      <c r="Z135" s="59">
        <f>X135</f>
        <v>1970.5</v>
      </c>
      <c r="AA135" s="57">
        <v>2019</v>
      </c>
      <c r="AB135" s="39"/>
    </row>
    <row r="136" spans="1:32" ht="60" x14ac:dyDescent="0.25">
      <c r="A136" s="55" t="s">
        <v>17</v>
      </c>
      <c r="B136" s="55" t="s">
        <v>18</v>
      </c>
      <c r="C136" s="55" t="s">
        <v>19</v>
      </c>
      <c r="D136" s="55" t="s">
        <v>17</v>
      </c>
      <c r="E136" s="55" t="s">
        <v>27</v>
      </c>
      <c r="F136" s="55" t="s">
        <v>17</v>
      </c>
      <c r="G136" s="55" t="s">
        <v>26</v>
      </c>
      <c r="H136" s="55" t="s">
        <v>17</v>
      </c>
      <c r="I136" s="55" t="s">
        <v>25</v>
      </c>
      <c r="J136" s="55" t="s">
        <v>18</v>
      </c>
      <c r="K136" s="55" t="s">
        <v>17</v>
      </c>
      <c r="L136" s="55" t="s">
        <v>19</v>
      </c>
      <c r="M136" s="55" t="s">
        <v>18</v>
      </c>
      <c r="N136" s="55" t="s">
        <v>17</v>
      </c>
      <c r="O136" s="55" t="s">
        <v>25</v>
      </c>
      <c r="P136" s="55" t="s">
        <v>24</v>
      </c>
      <c r="Q136" s="55" t="s">
        <v>251</v>
      </c>
      <c r="R136" s="56" t="s">
        <v>253</v>
      </c>
      <c r="S136" s="57" t="s">
        <v>53</v>
      </c>
      <c r="T136" s="58"/>
      <c r="U136" s="58"/>
      <c r="V136" s="58"/>
      <c r="W136" s="58"/>
      <c r="X136" s="58">
        <v>400</v>
      </c>
      <c r="Y136" s="58"/>
      <c r="Z136" s="59">
        <f>X136</f>
        <v>400</v>
      </c>
      <c r="AA136" s="57">
        <v>2019</v>
      </c>
      <c r="AB136" s="39"/>
    </row>
    <row r="137" spans="1:32" ht="60" x14ac:dyDescent="0.25">
      <c r="A137" s="55" t="s">
        <v>17</v>
      </c>
      <c r="B137" s="55" t="s">
        <v>18</v>
      </c>
      <c r="C137" s="55" t="s">
        <v>19</v>
      </c>
      <c r="D137" s="55" t="s">
        <v>17</v>
      </c>
      <c r="E137" s="55" t="s">
        <v>27</v>
      </c>
      <c r="F137" s="55" t="s">
        <v>17</v>
      </c>
      <c r="G137" s="55" t="s">
        <v>26</v>
      </c>
      <c r="H137" s="55" t="s">
        <v>17</v>
      </c>
      <c r="I137" s="55" t="s">
        <v>25</v>
      </c>
      <c r="J137" s="55" t="s">
        <v>18</v>
      </c>
      <c r="K137" s="55" t="s">
        <v>17</v>
      </c>
      <c r="L137" s="55" t="s">
        <v>19</v>
      </c>
      <c r="M137" s="55" t="s">
        <v>160</v>
      </c>
      <c r="N137" s="55" t="s">
        <v>17</v>
      </c>
      <c r="O137" s="55" t="s">
        <v>25</v>
      </c>
      <c r="P137" s="55" t="s">
        <v>24</v>
      </c>
      <c r="Q137" s="55" t="s">
        <v>251</v>
      </c>
      <c r="R137" s="56" t="s">
        <v>253</v>
      </c>
      <c r="S137" s="57" t="s">
        <v>53</v>
      </c>
      <c r="T137" s="58"/>
      <c r="U137" s="58"/>
      <c r="V137" s="58"/>
      <c r="W137" s="58"/>
      <c r="X137" s="58">
        <f>100-40</f>
        <v>60</v>
      </c>
      <c r="Y137" s="58"/>
      <c r="Z137" s="59">
        <f>X137</f>
        <v>60</v>
      </c>
      <c r="AA137" s="57">
        <v>2019</v>
      </c>
      <c r="AB137" s="39"/>
    </row>
    <row r="138" spans="1:32" ht="60" x14ac:dyDescent="0.25">
      <c r="A138" s="55" t="s">
        <v>17</v>
      </c>
      <c r="B138" s="55" t="s">
        <v>18</v>
      </c>
      <c r="C138" s="55" t="s">
        <v>19</v>
      </c>
      <c r="D138" s="55" t="s">
        <v>17</v>
      </c>
      <c r="E138" s="55" t="s">
        <v>27</v>
      </c>
      <c r="F138" s="55" t="s">
        <v>17</v>
      </c>
      <c r="G138" s="55" t="s">
        <v>26</v>
      </c>
      <c r="H138" s="55" t="s">
        <v>17</v>
      </c>
      <c r="I138" s="55" t="s">
        <v>25</v>
      </c>
      <c r="J138" s="55" t="s">
        <v>18</v>
      </c>
      <c r="K138" s="55" t="s">
        <v>17</v>
      </c>
      <c r="L138" s="55" t="s">
        <v>19</v>
      </c>
      <c r="M138" s="55" t="s">
        <v>18</v>
      </c>
      <c r="N138" s="55" t="s">
        <v>17</v>
      </c>
      <c r="O138" s="55" t="s">
        <v>25</v>
      </c>
      <c r="P138" s="55" t="s">
        <v>24</v>
      </c>
      <c r="Q138" s="55" t="s">
        <v>252</v>
      </c>
      <c r="R138" s="56" t="s">
        <v>254</v>
      </c>
      <c r="S138" s="57" t="s">
        <v>53</v>
      </c>
      <c r="T138" s="58"/>
      <c r="U138" s="58"/>
      <c r="V138" s="58"/>
      <c r="W138" s="58"/>
      <c r="X138" s="58">
        <v>15600</v>
      </c>
      <c r="Y138" s="58"/>
      <c r="Z138" s="59">
        <f>X138</f>
        <v>15600</v>
      </c>
      <c r="AA138" s="57">
        <v>2019</v>
      </c>
      <c r="AB138" s="39"/>
    </row>
    <row r="139" spans="1:32" ht="60" x14ac:dyDescent="0.25">
      <c r="A139" s="55" t="s">
        <v>17</v>
      </c>
      <c r="B139" s="55" t="s">
        <v>18</v>
      </c>
      <c r="C139" s="55" t="s">
        <v>19</v>
      </c>
      <c r="D139" s="55" t="s">
        <v>17</v>
      </c>
      <c r="E139" s="55" t="s">
        <v>27</v>
      </c>
      <c r="F139" s="55" t="s">
        <v>17</v>
      </c>
      <c r="G139" s="55" t="s">
        <v>26</v>
      </c>
      <c r="H139" s="55" t="s">
        <v>17</v>
      </c>
      <c r="I139" s="55" t="s">
        <v>25</v>
      </c>
      <c r="J139" s="55" t="s">
        <v>18</v>
      </c>
      <c r="K139" s="55" t="s">
        <v>17</v>
      </c>
      <c r="L139" s="55" t="s">
        <v>19</v>
      </c>
      <c r="M139" s="55" t="s">
        <v>160</v>
      </c>
      <c r="N139" s="55" t="s">
        <v>17</v>
      </c>
      <c r="O139" s="55" t="s">
        <v>25</v>
      </c>
      <c r="P139" s="55" t="s">
        <v>24</v>
      </c>
      <c r="Q139" s="55" t="s">
        <v>252</v>
      </c>
      <c r="R139" s="56" t="s">
        <v>254</v>
      </c>
      <c r="S139" s="57" t="s">
        <v>53</v>
      </c>
      <c r="T139" s="58"/>
      <c r="U139" s="58"/>
      <c r="V139" s="58"/>
      <c r="W139" s="58"/>
      <c r="X139" s="58">
        <v>3900</v>
      </c>
      <c r="Y139" s="58"/>
      <c r="Z139" s="59">
        <f>X139</f>
        <v>3900</v>
      </c>
      <c r="AA139" s="57">
        <v>2019</v>
      </c>
      <c r="AB139" s="39"/>
    </row>
    <row r="140" spans="1:32" ht="27.6" customHeight="1" x14ac:dyDescent="0.25">
      <c r="A140" s="35"/>
      <c r="B140" s="35"/>
      <c r="C140" s="35"/>
      <c r="D140" s="35"/>
      <c r="E140" s="35"/>
      <c r="F140" s="35"/>
      <c r="G140" s="35"/>
      <c r="H140" s="35"/>
      <c r="I140" s="36"/>
      <c r="J140" s="35"/>
      <c r="K140" s="35"/>
      <c r="L140" s="35"/>
      <c r="M140" s="35"/>
      <c r="N140" s="35"/>
      <c r="O140" s="35"/>
      <c r="P140" s="35"/>
      <c r="Q140" s="35"/>
      <c r="R140" s="34" t="s">
        <v>91</v>
      </c>
      <c r="S140" s="15" t="s">
        <v>49</v>
      </c>
      <c r="T140" s="21">
        <v>2</v>
      </c>
      <c r="U140" s="21">
        <v>1</v>
      </c>
      <c r="V140" s="21"/>
      <c r="W140" s="21"/>
      <c r="X140" s="21"/>
      <c r="Y140" s="21"/>
      <c r="Z140" s="6">
        <f>T140+U140+V140+W140+X140+Y140</f>
        <v>3</v>
      </c>
      <c r="AA140" s="15">
        <v>2016</v>
      </c>
      <c r="AB140" s="39"/>
    </row>
    <row r="141" spans="1:32" ht="45" x14ac:dyDescent="0.2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17" t="s">
        <v>92</v>
      </c>
      <c r="S141" s="15" t="s">
        <v>54</v>
      </c>
      <c r="T141" s="8">
        <v>8</v>
      </c>
      <c r="U141" s="8">
        <v>6.8</v>
      </c>
      <c r="V141" s="8"/>
      <c r="W141" s="8"/>
      <c r="X141" s="8"/>
      <c r="Y141" s="8"/>
      <c r="Z141" s="5">
        <f>T141+U141+V141+W141+X141+Y141</f>
        <v>14.8</v>
      </c>
      <c r="AA141" s="15">
        <v>2016</v>
      </c>
    </row>
    <row r="142" spans="1:32" ht="30" x14ac:dyDescent="0.2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17" t="s">
        <v>187</v>
      </c>
      <c r="S142" s="15" t="s">
        <v>49</v>
      </c>
      <c r="T142" s="21"/>
      <c r="U142" s="21"/>
      <c r="V142" s="21"/>
      <c r="W142" s="21"/>
      <c r="X142" s="21">
        <v>1</v>
      </c>
      <c r="Y142" s="21">
        <v>1</v>
      </c>
      <c r="Z142" s="6">
        <f>X142+Y142</f>
        <v>2</v>
      </c>
      <c r="AA142" s="15">
        <v>2020</v>
      </c>
    </row>
    <row r="143" spans="1:32" ht="30" x14ac:dyDescent="0.2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17" t="s">
        <v>188</v>
      </c>
      <c r="S143" s="15" t="s">
        <v>22</v>
      </c>
      <c r="T143" s="8"/>
      <c r="U143" s="8"/>
      <c r="V143" s="8"/>
      <c r="W143" s="8"/>
      <c r="X143" s="8">
        <f>14.8</f>
        <v>14.8</v>
      </c>
      <c r="Y143" s="8">
        <v>168</v>
      </c>
      <c r="Z143" s="5">
        <f>X143+Y143</f>
        <v>182.8</v>
      </c>
      <c r="AA143" s="15">
        <v>2020</v>
      </c>
    </row>
    <row r="144" spans="1:32" ht="30" x14ac:dyDescent="0.25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17" t="s">
        <v>230</v>
      </c>
      <c r="S144" s="15" t="s">
        <v>54</v>
      </c>
      <c r="T144" s="8"/>
      <c r="U144" s="8"/>
      <c r="V144" s="8"/>
      <c r="W144" s="8"/>
      <c r="X144" s="8"/>
      <c r="Y144" s="8">
        <v>0.3</v>
      </c>
      <c r="Z144" s="5">
        <f>W144+X144+Y144</f>
        <v>0.3</v>
      </c>
      <c r="AA144" s="15">
        <v>2020</v>
      </c>
    </row>
    <row r="145" spans="1:27" ht="29.25" x14ac:dyDescent="0.2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4" t="s">
        <v>249</v>
      </c>
      <c r="S145" s="15" t="s">
        <v>48</v>
      </c>
      <c r="T145" s="8"/>
      <c r="U145" s="21"/>
      <c r="V145" s="18"/>
      <c r="W145" s="21">
        <v>2</v>
      </c>
      <c r="X145" s="8"/>
      <c r="Y145" s="8"/>
      <c r="Z145" s="6">
        <f>T145+U145+V145+W145+X145+Y145</f>
        <v>2</v>
      </c>
      <c r="AA145" s="15">
        <v>2018</v>
      </c>
    </row>
    <row r="146" spans="1:27" ht="30" x14ac:dyDescent="0.25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17" t="s">
        <v>264</v>
      </c>
      <c r="S146" s="15" t="s">
        <v>4</v>
      </c>
      <c r="T146" s="21"/>
      <c r="U146" s="21"/>
      <c r="V146" s="21"/>
      <c r="W146" s="8"/>
      <c r="X146" s="8">
        <v>50</v>
      </c>
      <c r="Y146" s="8">
        <v>50</v>
      </c>
      <c r="Z146" s="5">
        <f>W146+X146+Y146</f>
        <v>100</v>
      </c>
      <c r="AA146" s="18">
        <v>2020</v>
      </c>
    </row>
    <row r="147" spans="1:27" ht="30" x14ac:dyDescent="0.25">
      <c r="A147" s="55"/>
      <c r="B147" s="55"/>
      <c r="C147" s="55"/>
      <c r="D147" s="55" t="s">
        <v>17</v>
      </c>
      <c r="E147" s="55" t="s">
        <v>27</v>
      </c>
      <c r="F147" s="55" t="s">
        <v>17</v>
      </c>
      <c r="G147" s="55" t="s">
        <v>26</v>
      </c>
      <c r="H147" s="55" t="s">
        <v>17</v>
      </c>
      <c r="I147" s="55" t="s">
        <v>25</v>
      </c>
      <c r="J147" s="55" t="s">
        <v>18</v>
      </c>
      <c r="K147" s="55" t="s">
        <v>17</v>
      </c>
      <c r="L147" s="55" t="s">
        <v>19</v>
      </c>
      <c r="M147" s="55" t="s">
        <v>17</v>
      </c>
      <c r="N147" s="55" t="s">
        <v>17</v>
      </c>
      <c r="O147" s="55" t="s">
        <v>17</v>
      </c>
      <c r="P147" s="55" t="s">
        <v>17</v>
      </c>
      <c r="Q147" s="55" t="s">
        <v>17</v>
      </c>
      <c r="R147" s="56" t="s">
        <v>93</v>
      </c>
      <c r="S147" s="57" t="s">
        <v>53</v>
      </c>
      <c r="T147" s="59">
        <f>T148+T149</f>
        <v>240243.9</v>
      </c>
      <c r="U147" s="59">
        <f>U162+U164+U167+U168+U169</f>
        <v>227864.3</v>
      </c>
      <c r="V147" s="59">
        <f>V148+V149+V150+V151+V152+V153+V154+V155+V156</f>
        <v>630059.19999999995</v>
      </c>
      <c r="W147" s="59">
        <f>W162+W164+W166</f>
        <v>162784.1</v>
      </c>
      <c r="X147" s="59">
        <f>X162+X164+X166</f>
        <v>25362.799999999999</v>
      </c>
      <c r="Y147" s="59"/>
      <c r="Z147" s="59">
        <f>Z148+Z149+Z150+Z151+Z152+Z153+Z154+Z155+Z156+Z157+Z158+Z159+Z160</f>
        <v>1286314.2999999998</v>
      </c>
      <c r="AA147" s="57">
        <v>2019</v>
      </c>
    </row>
    <row r="148" spans="1:27" ht="30" x14ac:dyDescent="0.25">
      <c r="A148" s="55"/>
      <c r="B148" s="55"/>
      <c r="C148" s="55"/>
      <c r="D148" s="55" t="s">
        <v>17</v>
      </c>
      <c r="E148" s="55" t="s">
        <v>27</v>
      </c>
      <c r="F148" s="55" t="s">
        <v>17</v>
      </c>
      <c r="G148" s="55" t="s">
        <v>26</v>
      </c>
      <c r="H148" s="55" t="s">
        <v>17</v>
      </c>
      <c r="I148" s="55" t="s">
        <v>25</v>
      </c>
      <c r="J148" s="55" t="s">
        <v>18</v>
      </c>
      <c r="K148" s="55" t="s">
        <v>19</v>
      </c>
      <c r="L148" s="55" t="s">
        <v>17</v>
      </c>
      <c r="M148" s="55" t="s">
        <v>17</v>
      </c>
      <c r="N148" s="55" t="s">
        <v>17</v>
      </c>
      <c r="O148" s="55" t="s">
        <v>17</v>
      </c>
      <c r="P148" s="55" t="s">
        <v>17</v>
      </c>
      <c r="Q148" s="55" t="s">
        <v>17</v>
      </c>
      <c r="R148" s="56" t="s">
        <v>93</v>
      </c>
      <c r="S148" s="57" t="s">
        <v>53</v>
      </c>
      <c r="T148" s="58">
        <f>T162+T164+T167</f>
        <v>206053.3</v>
      </c>
      <c r="U148" s="58">
        <f>U167</f>
        <v>27864.3</v>
      </c>
      <c r="V148" s="58">
        <f>V167</f>
        <v>5956.0999999999995</v>
      </c>
      <c r="W148" s="58">
        <f>W167</f>
        <v>12432.100000000002</v>
      </c>
      <c r="X148" s="58">
        <f>X167</f>
        <v>932.8</v>
      </c>
      <c r="Y148" s="58"/>
      <c r="Z148" s="59">
        <f>T148+U148+V148+W148+X148+Y148</f>
        <v>253238.59999999998</v>
      </c>
      <c r="AA148" s="57">
        <v>2019</v>
      </c>
    </row>
    <row r="149" spans="1:27" ht="30" x14ac:dyDescent="0.25">
      <c r="A149" s="55"/>
      <c r="B149" s="55"/>
      <c r="C149" s="55"/>
      <c r="D149" s="55" t="s">
        <v>17</v>
      </c>
      <c r="E149" s="55" t="s">
        <v>27</v>
      </c>
      <c r="F149" s="55" t="s">
        <v>17</v>
      </c>
      <c r="G149" s="55" t="s">
        <v>26</v>
      </c>
      <c r="H149" s="55" t="s">
        <v>17</v>
      </c>
      <c r="I149" s="55" t="s">
        <v>25</v>
      </c>
      <c r="J149" s="55" t="s">
        <v>18</v>
      </c>
      <c r="K149" s="55" t="s">
        <v>29</v>
      </c>
      <c r="L149" s="55" t="s">
        <v>27</v>
      </c>
      <c r="M149" s="55" t="s">
        <v>17</v>
      </c>
      <c r="N149" s="55" t="s">
        <v>19</v>
      </c>
      <c r="O149" s="55" t="s">
        <v>17</v>
      </c>
      <c r="P149" s="55" t="s">
        <v>17</v>
      </c>
      <c r="Q149" s="55" t="s">
        <v>17</v>
      </c>
      <c r="R149" s="56" t="s">
        <v>93</v>
      </c>
      <c r="S149" s="57" t="s">
        <v>53</v>
      </c>
      <c r="T149" s="58">
        <f>T168</f>
        <v>34190.6</v>
      </c>
      <c r="U149" s="58"/>
      <c r="V149" s="58"/>
      <c r="W149" s="58"/>
      <c r="X149" s="58"/>
      <c r="Y149" s="58"/>
      <c r="Z149" s="59">
        <f>T149+U149+V149+W149+X149+Y149</f>
        <v>34190.6</v>
      </c>
      <c r="AA149" s="57">
        <v>2015</v>
      </c>
    </row>
    <row r="150" spans="1:27" ht="30" x14ac:dyDescent="0.25">
      <c r="A150" s="55"/>
      <c r="B150" s="55"/>
      <c r="C150" s="55"/>
      <c r="D150" s="55" t="s">
        <v>17</v>
      </c>
      <c r="E150" s="55" t="s">
        <v>27</v>
      </c>
      <c r="F150" s="55" t="s">
        <v>17</v>
      </c>
      <c r="G150" s="55" t="s">
        <v>26</v>
      </c>
      <c r="H150" s="55" t="s">
        <v>17</v>
      </c>
      <c r="I150" s="55" t="s">
        <v>25</v>
      </c>
      <c r="J150" s="55" t="s">
        <v>18</v>
      </c>
      <c r="K150" s="55" t="s">
        <v>17</v>
      </c>
      <c r="L150" s="55" t="s">
        <v>19</v>
      </c>
      <c r="M150" s="55" t="s">
        <v>24</v>
      </c>
      <c r="N150" s="55" t="s">
        <v>27</v>
      </c>
      <c r="O150" s="55" t="s">
        <v>19</v>
      </c>
      <c r="P150" s="55" t="s">
        <v>17</v>
      </c>
      <c r="Q150" s="55" t="s">
        <v>158</v>
      </c>
      <c r="R150" s="56" t="s">
        <v>93</v>
      </c>
      <c r="S150" s="57" t="s">
        <v>53</v>
      </c>
      <c r="T150" s="58"/>
      <c r="U150" s="58">
        <v>200000</v>
      </c>
      <c r="V150" s="58"/>
      <c r="W150" s="58"/>
      <c r="X150" s="58"/>
      <c r="Y150" s="58"/>
      <c r="Z150" s="59">
        <f>T150+U150+V150+W150+X150+Y150</f>
        <v>200000</v>
      </c>
      <c r="AA150" s="57">
        <v>2016</v>
      </c>
    </row>
    <row r="151" spans="1:27" ht="30" x14ac:dyDescent="0.25">
      <c r="A151" s="55"/>
      <c r="B151" s="55"/>
      <c r="C151" s="55"/>
      <c r="D151" s="55" t="s">
        <v>17</v>
      </c>
      <c r="E151" s="55" t="s">
        <v>27</v>
      </c>
      <c r="F151" s="55" t="s">
        <v>17</v>
      </c>
      <c r="G151" s="55" t="s">
        <v>26</v>
      </c>
      <c r="H151" s="55" t="s">
        <v>17</v>
      </c>
      <c r="I151" s="55" t="s">
        <v>25</v>
      </c>
      <c r="J151" s="55" t="s">
        <v>18</v>
      </c>
      <c r="K151" s="55" t="s">
        <v>17</v>
      </c>
      <c r="L151" s="55" t="s">
        <v>19</v>
      </c>
      <c r="M151" s="55" t="s">
        <v>160</v>
      </c>
      <c r="N151" s="55" t="s">
        <v>17</v>
      </c>
      <c r="O151" s="55" t="s">
        <v>19</v>
      </c>
      <c r="P151" s="55" t="s">
        <v>17</v>
      </c>
      <c r="Q151" s="55" t="s">
        <v>183</v>
      </c>
      <c r="R151" s="56" t="s">
        <v>93</v>
      </c>
      <c r="S151" s="57" t="s">
        <v>53</v>
      </c>
      <c r="T151" s="58"/>
      <c r="U151" s="59"/>
      <c r="V151" s="58">
        <f>V170</f>
        <v>27183.600000000002</v>
      </c>
      <c r="W151" s="58"/>
      <c r="X151" s="58"/>
      <c r="Y151" s="58"/>
      <c r="Z151" s="59">
        <f t="shared" ref="Z151:Z156" si="12">V151</f>
        <v>27183.600000000002</v>
      </c>
      <c r="AA151" s="57">
        <v>2017</v>
      </c>
    </row>
    <row r="152" spans="1:27" ht="30" x14ac:dyDescent="0.25">
      <c r="A152" s="55"/>
      <c r="B152" s="55"/>
      <c r="C152" s="55"/>
      <c r="D152" s="55" t="s">
        <v>17</v>
      </c>
      <c r="E152" s="55" t="s">
        <v>27</v>
      </c>
      <c r="F152" s="55" t="s">
        <v>17</v>
      </c>
      <c r="G152" s="55" t="s">
        <v>26</v>
      </c>
      <c r="H152" s="55" t="s">
        <v>17</v>
      </c>
      <c r="I152" s="55" t="s">
        <v>25</v>
      </c>
      <c r="J152" s="55" t="s">
        <v>18</v>
      </c>
      <c r="K152" s="55" t="s">
        <v>17</v>
      </c>
      <c r="L152" s="55" t="s">
        <v>19</v>
      </c>
      <c r="M152" s="55" t="s">
        <v>18</v>
      </c>
      <c r="N152" s="55" t="s">
        <v>17</v>
      </c>
      <c r="O152" s="55" t="s">
        <v>19</v>
      </c>
      <c r="P152" s="55" t="s">
        <v>17</v>
      </c>
      <c r="Q152" s="55" t="s">
        <v>186</v>
      </c>
      <c r="R152" s="56" t="s">
        <v>93</v>
      </c>
      <c r="S152" s="57" t="s">
        <v>53</v>
      </c>
      <c r="T152" s="58"/>
      <c r="U152" s="58"/>
      <c r="V152" s="58">
        <f>V171</f>
        <v>74792.7</v>
      </c>
      <c r="W152" s="58"/>
      <c r="X152" s="58"/>
      <c r="Y152" s="58"/>
      <c r="Z152" s="59">
        <f t="shared" si="12"/>
        <v>74792.7</v>
      </c>
      <c r="AA152" s="57">
        <v>2017</v>
      </c>
    </row>
    <row r="153" spans="1:27" ht="30" x14ac:dyDescent="0.25">
      <c r="A153" s="55"/>
      <c r="B153" s="55"/>
      <c r="C153" s="55"/>
      <c r="D153" s="55" t="s">
        <v>17</v>
      </c>
      <c r="E153" s="55" t="s">
        <v>27</v>
      </c>
      <c r="F153" s="55" t="s">
        <v>17</v>
      </c>
      <c r="G153" s="55" t="s">
        <v>26</v>
      </c>
      <c r="H153" s="55" t="s">
        <v>17</v>
      </c>
      <c r="I153" s="55" t="s">
        <v>25</v>
      </c>
      <c r="J153" s="55" t="s">
        <v>18</v>
      </c>
      <c r="K153" s="55" t="s">
        <v>17</v>
      </c>
      <c r="L153" s="55" t="s">
        <v>19</v>
      </c>
      <c r="M153" s="55" t="s">
        <v>18</v>
      </c>
      <c r="N153" s="55" t="s">
        <v>17</v>
      </c>
      <c r="O153" s="55" t="s">
        <v>33</v>
      </c>
      <c r="P153" s="55" t="s">
        <v>18</v>
      </c>
      <c r="Q153" s="55" t="s">
        <v>186</v>
      </c>
      <c r="R153" s="56" t="s">
        <v>93</v>
      </c>
      <c r="S153" s="57" t="s">
        <v>53</v>
      </c>
      <c r="T153" s="58"/>
      <c r="U153" s="58"/>
      <c r="V153" s="58">
        <f>V172</f>
        <v>855</v>
      </c>
      <c r="W153" s="58"/>
      <c r="X153" s="58"/>
      <c r="Y153" s="58"/>
      <c r="Z153" s="59">
        <f t="shared" si="12"/>
        <v>855</v>
      </c>
      <c r="AA153" s="57">
        <v>2017</v>
      </c>
    </row>
    <row r="154" spans="1:27" ht="30" x14ac:dyDescent="0.25">
      <c r="A154" s="55"/>
      <c r="B154" s="55"/>
      <c r="C154" s="55"/>
      <c r="D154" s="55" t="s">
        <v>17</v>
      </c>
      <c r="E154" s="55" t="s">
        <v>27</v>
      </c>
      <c r="F154" s="55" t="s">
        <v>17</v>
      </c>
      <c r="G154" s="55" t="s">
        <v>26</v>
      </c>
      <c r="H154" s="55" t="s">
        <v>17</v>
      </c>
      <c r="I154" s="55" t="s">
        <v>25</v>
      </c>
      <c r="J154" s="55" t="s">
        <v>18</v>
      </c>
      <c r="K154" s="55" t="s">
        <v>17</v>
      </c>
      <c r="L154" s="55" t="s">
        <v>19</v>
      </c>
      <c r="M154" s="55" t="s">
        <v>24</v>
      </c>
      <c r="N154" s="55" t="s">
        <v>28</v>
      </c>
      <c r="O154" s="55" t="s">
        <v>26</v>
      </c>
      <c r="P154" s="55" t="s">
        <v>17</v>
      </c>
      <c r="Q154" s="55" t="s">
        <v>186</v>
      </c>
      <c r="R154" s="56" t="s">
        <v>93</v>
      </c>
      <c r="S154" s="57" t="s">
        <v>53</v>
      </c>
      <c r="T154" s="58"/>
      <c r="U154" s="58"/>
      <c r="V154" s="58">
        <f>V173</f>
        <v>6976.8</v>
      </c>
      <c r="W154" s="58"/>
      <c r="X154" s="58"/>
      <c r="Y154" s="58"/>
      <c r="Z154" s="59">
        <f t="shared" si="12"/>
        <v>6976.8</v>
      </c>
      <c r="AA154" s="57">
        <v>2017</v>
      </c>
    </row>
    <row r="155" spans="1:27" ht="30" x14ac:dyDescent="0.25">
      <c r="A155" s="55"/>
      <c r="B155" s="55"/>
      <c r="C155" s="55"/>
      <c r="D155" s="55" t="s">
        <v>17</v>
      </c>
      <c r="E155" s="55" t="s">
        <v>27</v>
      </c>
      <c r="F155" s="55" t="s">
        <v>17</v>
      </c>
      <c r="G155" s="55" t="s">
        <v>26</v>
      </c>
      <c r="H155" s="55" t="s">
        <v>17</v>
      </c>
      <c r="I155" s="55" t="s">
        <v>25</v>
      </c>
      <c r="J155" s="55" t="s">
        <v>18</v>
      </c>
      <c r="K155" s="55" t="s">
        <v>17</v>
      </c>
      <c r="L155" s="55" t="s">
        <v>19</v>
      </c>
      <c r="M155" s="55" t="s">
        <v>33</v>
      </c>
      <c r="N155" s="55" t="s">
        <v>33</v>
      </c>
      <c r="O155" s="55" t="s">
        <v>17</v>
      </c>
      <c r="P155" s="55" t="s">
        <v>17</v>
      </c>
      <c r="Q155" s="55" t="s">
        <v>17</v>
      </c>
      <c r="R155" s="56" t="s">
        <v>93</v>
      </c>
      <c r="S155" s="57" t="s">
        <v>53</v>
      </c>
      <c r="T155" s="58"/>
      <c r="U155" s="58"/>
      <c r="V155" s="58">
        <f>V174</f>
        <v>514200</v>
      </c>
      <c r="W155" s="58"/>
      <c r="X155" s="58"/>
      <c r="Y155" s="58"/>
      <c r="Z155" s="59">
        <f t="shared" si="12"/>
        <v>514200</v>
      </c>
      <c r="AA155" s="57">
        <v>2017</v>
      </c>
    </row>
    <row r="156" spans="1:27" ht="30" x14ac:dyDescent="0.25">
      <c r="A156" s="55"/>
      <c r="B156" s="55"/>
      <c r="C156" s="55"/>
      <c r="D156" s="55" t="s">
        <v>17</v>
      </c>
      <c r="E156" s="55" t="s">
        <v>27</v>
      </c>
      <c r="F156" s="55" t="s">
        <v>17</v>
      </c>
      <c r="G156" s="55" t="s">
        <v>26</v>
      </c>
      <c r="H156" s="55" t="s">
        <v>17</v>
      </c>
      <c r="I156" s="55" t="s">
        <v>25</v>
      </c>
      <c r="J156" s="55" t="s">
        <v>18</v>
      </c>
      <c r="K156" s="55" t="s">
        <v>17</v>
      </c>
      <c r="L156" s="55" t="s">
        <v>19</v>
      </c>
      <c r="M156" s="55" t="s">
        <v>160</v>
      </c>
      <c r="N156" s="55" t="s">
        <v>17</v>
      </c>
      <c r="O156" s="55" t="s">
        <v>33</v>
      </c>
      <c r="P156" s="55" t="s">
        <v>18</v>
      </c>
      <c r="Q156" s="55" t="s">
        <v>222</v>
      </c>
      <c r="R156" s="56" t="s">
        <v>93</v>
      </c>
      <c r="S156" s="57" t="s">
        <v>53</v>
      </c>
      <c r="T156" s="58"/>
      <c r="U156" s="58"/>
      <c r="V156" s="58">
        <v>95</v>
      </c>
      <c r="W156" s="58"/>
      <c r="X156" s="58"/>
      <c r="Y156" s="58"/>
      <c r="Z156" s="59">
        <f t="shared" si="12"/>
        <v>95</v>
      </c>
      <c r="AA156" s="57">
        <v>2017</v>
      </c>
    </row>
    <row r="157" spans="1:27" ht="60" x14ac:dyDescent="0.25">
      <c r="A157" s="55"/>
      <c r="B157" s="55"/>
      <c r="C157" s="55"/>
      <c r="D157" s="55" t="s">
        <v>17</v>
      </c>
      <c r="E157" s="55" t="s">
        <v>27</v>
      </c>
      <c r="F157" s="55" t="s">
        <v>17</v>
      </c>
      <c r="G157" s="55" t="s">
        <v>26</v>
      </c>
      <c r="H157" s="55" t="s">
        <v>17</v>
      </c>
      <c r="I157" s="55" t="s">
        <v>25</v>
      </c>
      <c r="J157" s="55" t="s">
        <v>18</v>
      </c>
      <c r="K157" s="55" t="s">
        <v>17</v>
      </c>
      <c r="L157" s="55" t="s">
        <v>19</v>
      </c>
      <c r="M157" s="55" t="s">
        <v>18</v>
      </c>
      <c r="N157" s="55" t="s">
        <v>17</v>
      </c>
      <c r="O157" s="55" t="s">
        <v>25</v>
      </c>
      <c r="P157" s="55" t="s">
        <v>24</v>
      </c>
      <c r="Q157" s="55" t="s">
        <v>33</v>
      </c>
      <c r="R157" s="56" t="s">
        <v>226</v>
      </c>
      <c r="S157" s="57" t="s">
        <v>53</v>
      </c>
      <c r="T157" s="58"/>
      <c r="U157" s="58"/>
      <c r="V157" s="58"/>
      <c r="W157" s="58">
        <v>120931.5</v>
      </c>
      <c r="X157" s="58"/>
      <c r="Y157" s="58"/>
      <c r="Z157" s="59">
        <f>W157</f>
        <v>120931.5</v>
      </c>
      <c r="AA157" s="57">
        <v>2018</v>
      </c>
    </row>
    <row r="158" spans="1:27" ht="60" x14ac:dyDescent="0.25">
      <c r="A158" s="55"/>
      <c r="B158" s="55"/>
      <c r="C158" s="55"/>
      <c r="D158" s="55" t="s">
        <v>17</v>
      </c>
      <c r="E158" s="55" t="s">
        <v>27</v>
      </c>
      <c r="F158" s="55" t="s">
        <v>17</v>
      </c>
      <c r="G158" s="55" t="s">
        <v>26</v>
      </c>
      <c r="H158" s="55" t="s">
        <v>17</v>
      </c>
      <c r="I158" s="55" t="s">
        <v>25</v>
      </c>
      <c r="J158" s="55" t="s">
        <v>18</v>
      </c>
      <c r="K158" s="55" t="s">
        <v>17</v>
      </c>
      <c r="L158" s="55" t="s">
        <v>19</v>
      </c>
      <c r="M158" s="55" t="s">
        <v>160</v>
      </c>
      <c r="N158" s="55" t="s">
        <v>17</v>
      </c>
      <c r="O158" s="55" t="s">
        <v>25</v>
      </c>
      <c r="P158" s="55" t="s">
        <v>24</v>
      </c>
      <c r="Q158" s="55" t="s">
        <v>33</v>
      </c>
      <c r="R158" s="56" t="s">
        <v>226</v>
      </c>
      <c r="S158" s="57" t="s">
        <v>53</v>
      </c>
      <c r="T158" s="58"/>
      <c r="U158" s="58"/>
      <c r="V158" s="58"/>
      <c r="W158" s="58">
        <f>W177</f>
        <v>29420.5</v>
      </c>
      <c r="X158" s="58"/>
      <c r="Y158" s="58"/>
      <c r="Z158" s="59">
        <f>W158</f>
        <v>29420.5</v>
      </c>
      <c r="AA158" s="57">
        <v>2018</v>
      </c>
    </row>
    <row r="159" spans="1:27" ht="30" x14ac:dyDescent="0.25">
      <c r="A159" s="55"/>
      <c r="B159" s="55"/>
      <c r="C159" s="55"/>
      <c r="D159" s="55" t="s">
        <v>17</v>
      </c>
      <c r="E159" s="55" t="s">
        <v>27</v>
      </c>
      <c r="F159" s="55" t="s">
        <v>17</v>
      </c>
      <c r="G159" s="55" t="s">
        <v>26</v>
      </c>
      <c r="H159" s="55" t="s">
        <v>17</v>
      </c>
      <c r="I159" s="55" t="s">
        <v>25</v>
      </c>
      <c r="J159" s="55" t="s">
        <v>18</v>
      </c>
      <c r="K159" s="55" t="s">
        <v>17</v>
      </c>
      <c r="L159" s="55" t="s">
        <v>19</v>
      </c>
      <c r="M159" s="55" t="s">
        <v>160</v>
      </c>
      <c r="N159" s="55" t="s">
        <v>17</v>
      </c>
      <c r="O159" s="55" t="s">
        <v>25</v>
      </c>
      <c r="P159" s="55" t="s">
        <v>24</v>
      </c>
      <c r="Q159" s="55" t="s">
        <v>263</v>
      </c>
      <c r="R159" s="56" t="s">
        <v>93</v>
      </c>
      <c r="S159" s="57" t="s">
        <v>53</v>
      </c>
      <c r="T159" s="58"/>
      <c r="U159" s="58"/>
      <c r="V159" s="58"/>
      <c r="W159" s="58"/>
      <c r="X159" s="58">
        <f>X178</f>
        <v>4886</v>
      </c>
      <c r="Y159" s="58"/>
      <c r="Z159" s="59">
        <f>X159</f>
        <v>4886</v>
      </c>
      <c r="AA159" s="57">
        <v>2019</v>
      </c>
    </row>
    <row r="160" spans="1:27" ht="30" x14ac:dyDescent="0.25">
      <c r="A160" s="55"/>
      <c r="B160" s="55"/>
      <c r="C160" s="55"/>
      <c r="D160" s="55" t="s">
        <v>17</v>
      </c>
      <c r="E160" s="55" t="s">
        <v>27</v>
      </c>
      <c r="F160" s="55" t="s">
        <v>17</v>
      </c>
      <c r="G160" s="55" t="s">
        <v>26</v>
      </c>
      <c r="H160" s="55" t="s">
        <v>17</v>
      </c>
      <c r="I160" s="55" t="s">
        <v>25</v>
      </c>
      <c r="J160" s="55" t="s">
        <v>18</v>
      </c>
      <c r="K160" s="55" t="s">
        <v>17</v>
      </c>
      <c r="L160" s="55" t="s">
        <v>19</v>
      </c>
      <c r="M160" s="55" t="s">
        <v>18</v>
      </c>
      <c r="N160" s="55" t="s">
        <v>17</v>
      </c>
      <c r="O160" s="55" t="s">
        <v>25</v>
      </c>
      <c r="P160" s="55" t="s">
        <v>24</v>
      </c>
      <c r="Q160" s="55" t="s">
        <v>263</v>
      </c>
      <c r="R160" s="56" t="s">
        <v>93</v>
      </c>
      <c r="S160" s="57" t="s">
        <v>53</v>
      </c>
      <c r="T160" s="58"/>
      <c r="U160" s="58"/>
      <c r="V160" s="58"/>
      <c r="W160" s="58"/>
      <c r="X160" s="58">
        <f>X179</f>
        <v>19544</v>
      </c>
      <c r="Y160" s="58"/>
      <c r="Z160" s="59">
        <f>X160</f>
        <v>19544</v>
      </c>
      <c r="AA160" s="57">
        <v>2019</v>
      </c>
    </row>
    <row r="161" spans="1:28" ht="27.6" customHeight="1" x14ac:dyDescent="0.25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17" t="s">
        <v>94</v>
      </c>
      <c r="S161" s="15" t="s">
        <v>54</v>
      </c>
      <c r="T161" s="8">
        <f>T163+T165+T180</f>
        <v>215.1</v>
      </c>
      <c r="U161" s="8">
        <f>U163+U165+U180</f>
        <v>308.89999999999998</v>
      </c>
      <c r="V161" s="8">
        <f>V163+V165+V180</f>
        <v>104</v>
      </c>
      <c r="W161" s="8">
        <f>W163+W165+W180</f>
        <v>134.80000000000001</v>
      </c>
      <c r="X161" s="8">
        <f>X163+X165+X180</f>
        <v>13.7</v>
      </c>
      <c r="Y161" s="8"/>
      <c r="Z161" s="5">
        <f t="shared" ref="Z161:Z169" si="13">T161+U161+V161+W161+X161+Y161</f>
        <v>776.5</v>
      </c>
      <c r="AA161" s="15">
        <v>2019</v>
      </c>
    </row>
    <row r="162" spans="1:28" ht="30" x14ac:dyDescent="0.25">
      <c r="A162" s="55" t="s">
        <v>17</v>
      </c>
      <c r="B162" s="55" t="s">
        <v>17</v>
      </c>
      <c r="C162" s="55" t="s">
        <v>28</v>
      </c>
      <c r="D162" s="55" t="s">
        <v>17</v>
      </c>
      <c r="E162" s="55" t="s">
        <v>27</v>
      </c>
      <c r="F162" s="55" t="s">
        <v>17</v>
      </c>
      <c r="G162" s="55" t="s">
        <v>26</v>
      </c>
      <c r="H162" s="55" t="s">
        <v>17</v>
      </c>
      <c r="I162" s="55" t="s">
        <v>25</v>
      </c>
      <c r="J162" s="55" t="s">
        <v>18</v>
      </c>
      <c r="K162" s="55" t="s">
        <v>17</v>
      </c>
      <c r="L162" s="55" t="s">
        <v>19</v>
      </c>
      <c r="M162" s="55" t="s">
        <v>17</v>
      </c>
      <c r="N162" s="55" t="s">
        <v>17</v>
      </c>
      <c r="O162" s="55" t="s">
        <v>17</v>
      </c>
      <c r="P162" s="55" t="s">
        <v>17</v>
      </c>
      <c r="Q162" s="55" t="s">
        <v>17</v>
      </c>
      <c r="R162" s="56" t="s">
        <v>93</v>
      </c>
      <c r="S162" s="57" t="s">
        <v>53</v>
      </c>
      <c r="T162" s="58">
        <v>1300</v>
      </c>
      <c r="U162" s="58"/>
      <c r="V162" s="58"/>
      <c r="W162" s="58"/>
      <c r="X162" s="58"/>
      <c r="Y162" s="58"/>
      <c r="Z162" s="59">
        <f t="shared" si="13"/>
        <v>1300</v>
      </c>
      <c r="AA162" s="57">
        <v>2015</v>
      </c>
    </row>
    <row r="163" spans="1:28" ht="45" x14ac:dyDescent="0.25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17" t="s">
        <v>95</v>
      </c>
      <c r="S163" s="15" t="s">
        <v>54</v>
      </c>
      <c r="T163" s="8">
        <v>0.3</v>
      </c>
      <c r="U163" s="8"/>
      <c r="V163" s="8"/>
      <c r="W163" s="8"/>
      <c r="X163" s="8"/>
      <c r="Y163" s="8"/>
      <c r="Z163" s="5">
        <f t="shared" si="13"/>
        <v>0.3</v>
      </c>
      <c r="AA163" s="15">
        <v>2015</v>
      </c>
    </row>
    <row r="164" spans="1:28" ht="30" x14ac:dyDescent="0.25">
      <c r="A164" s="55" t="s">
        <v>17</v>
      </c>
      <c r="B164" s="55" t="s">
        <v>17</v>
      </c>
      <c r="C164" s="55" t="s">
        <v>27</v>
      </c>
      <c r="D164" s="55" t="s">
        <v>17</v>
      </c>
      <c r="E164" s="55" t="s">
        <v>27</v>
      </c>
      <c r="F164" s="55" t="s">
        <v>17</v>
      </c>
      <c r="G164" s="55" t="s">
        <v>26</v>
      </c>
      <c r="H164" s="55" t="s">
        <v>17</v>
      </c>
      <c r="I164" s="55" t="s">
        <v>25</v>
      </c>
      <c r="J164" s="55" t="s">
        <v>18</v>
      </c>
      <c r="K164" s="55" t="s">
        <v>17</v>
      </c>
      <c r="L164" s="55" t="s">
        <v>19</v>
      </c>
      <c r="M164" s="55" t="s">
        <v>17</v>
      </c>
      <c r="N164" s="55" t="s">
        <v>17</v>
      </c>
      <c r="O164" s="55" t="s">
        <v>17</v>
      </c>
      <c r="P164" s="55" t="s">
        <v>17</v>
      </c>
      <c r="Q164" s="55" t="s">
        <v>17</v>
      </c>
      <c r="R164" s="56" t="s">
        <v>93</v>
      </c>
      <c r="S164" s="57" t="s">
        <v>53</v>
      </c>
      <c r="T164" s="58">
        <f>1881-310</f>
        <v>1571</v>
      </c>
      <c r="U164" s="58"/>
      <c r="V164" s="58"/>
      <c r="W164" s="58"/>
      <c r="X164" s="58"/>
      <c r="Y164" s="58"/>
      <c r="Z164" s="59">
        <f t="shared" si="13"/>
        <v>1571</v>
      </c>
      <c r="AA164" s="57">
        <v>2015</v>
      </c>
    </row>
    <row r="165" spans="1:28" ht="45" x14ac:dyDescent="0.25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17" t="s">
        <v>96</v>
      </c>
      <c r="S165" s="15" t="s">
        <v>54</v>
      </c>
      <c r="T165" s="8">
        <v>1.3</v>
      </c>
      <c r="U165" s="8"/>
      <c r="V165" s="8"/>
      <c r="W165" s="8"/>
      <c r="X165" s="8"/>
      <c r="Y165" s="8"/>
      <c r="Z165" s="5">
        <f t="shared" si="13"/>
        <v>1.3</v>
      </c>
      <c r="AA165" s="15">
        <v>2015</v>
      </c>
    </row>
    <row r="166" spans="1:28" ht="30" x14ac:dyDescent="0.25">
      <c r="A166" s="55" t="s">
        <v>17</v>
      </c>
      <c r="B166" s="55" t="s">
        <v>18</v>
      </c>
      <c r="C166" s="55" t="s">
        <v>19</v>
      </c>
      <c r="D166" s="55" t="s">
        <v>17</v>
      </c>
      <c r="E166" s="55" t="s">
        <v>27</v>
      </c>
      <c r="F166" s="55" t="s">
        <v>17</v>
      </c>
      <c r="G166" s="55" t="s">
        <v>26</v>
      </c>
      <c r="H166" s="55" t="s">
        <v>17</v>
      </c>
      <c r="I166" s="55" t="s">
        <v>25</v>
      </c>
      <c r="J166" s="55" t="s">
        <v>18</v>
      </c>
      <c r="K166" s="55" t="s">
        <v>17</v>
      </c>
      <c r="L166" s="55" t="s">
        <v>19</v>
      </c>
      <c r="M166" s="55" t="s">
        <v>17</v>
      </c>
      <c r="N166" s="55" t="s">
        <v>17</v>
      </c>
      <c r="O166" s="55" t="s">
        <v>17</v>
      </c>
      <c r="P166" s="55" t="s">
        <v>17</v>
      </c>
      <c r="Q166" s="55" t="s">
        <v>17</v>
      </c>
      <c r="R166" s="56" t="s">
        <v>93</v>
      </c>
      <c r="S166" s="57" t="s">
        <v>53</v>
      </c>
      <c r="T166" s="59">
        <f>T167+T168</f>
        <v>237372.9</v>
      </c>
      <c r="U166" s="59">
        <f>U167+U168+U169</f>
        <v>227864.3</v>
      </c>
      <c r="V166" s="59">
        <f>V167+V168+V169+V170+V171+V172+V173+V174+V175</f>
        <v>630059.19999999995</v>
      </c>
      <c r="W166" s="59">
        <f>W167+W168+W176+W177</f>
        <v>162784.1</v>
      </c>
      <c r="X166" s="59">
        <f>X167+X168+X178+X179</f>
        <v>25362.799999999999</v>
      </c>
      <c r="Y166" s="59"/>
      <c r="Z166" s="59">
        <f>T166+U166+V166+W166+X166+Y166</f>
        <v>1283443.3</v>
      </c>
      <c r="AA166" s="57">
        <v>2019</v>
      </c>
    </row>
    <row r="167" spans="1:28" ht="30" x14ac:dyDescent="0.25">
      <c r="A167" s="55" t="s">
        <v>17</v>
      </c>
      <c r="B167" s="55" t="s">
        <v>18</v>
      </c>
      <c r="C167" s="55" t="s">
        <v>19</v>
      </c>
      <c r="D167" s="55" t="s">
        <v>17</v>
      </c>
      <c r="E167" s="55" t="s">
        <v>27</v>
      </c>
      <c r="F167" s="55" t="s">
        <v>17</v>
      </c>
      <c r="G167" s="55" t="s">
        <v>26</v>
      </c>
      <c r="H167" s="55" t="s">
        <v>17</v>
      </c>
      <c r="I167" s="55" t="s">
        <v>25</v>
      </c>
      <c r="J167" s="55" t="s">
        <v>18</v>
      </c>
      <c r="K167" s="55" t="s">
        <v>17</v>
      </c>
      <c r="L167" s="55" t="s">
        <v>19</v>
      </c>
      <c r="M167" s="55" t="s">
        <v>17</v>
      </c>
      <c r="N167" s="55" t="s">
        <v>17</v>
      </c>
      <c r="O167" s="55" t="s">
        <v>17</v>
      </c>
      <c r="P167" s="55" t="s">
        <v>17</v>
      </c>
      <c r="Q167" s="55" t="s">
        <v>17</v>
      </c>
      <c r="R167" s="56" t="s">
        <v>93</v>
      </c>
      <c r="S167" s="57" t="s">
        <v>53</v>
      </c>
      <c r="T167" s="58">
        <f>208466.4-2928.6-2000-355.5</f>
        <v>203182.3</v>
      </c>
      <c r="U167" s="58">
        <f>50000-2950-2047.3-4865+1039.8-1654.9-5800-5858.3</f>
        <v>27864.3</v>
      </c>
      <c r="V167" s="58">
        <f>16437.3-5309.4-8274.5+600+2425+1944+1650.4-1944-1538.8-7-12.7-14.2</f>
        <v>5956.0999999999995</v>
      </c>
      <c r="W167" s="58">
        <f>11688.7+1606.6-1440.8-683.9-59.3+2400-153.1-30.9-165.2-730</f>
        <v>12432.100000000002</v>
      </c>
      <c r="X167" s="58">
        <v>932.8</v>
      </c>
      <c r="Y167" s="58"/>
      <c r="Z167" s="59">
        <f t="shared" si="13"/>
        <v>250367.59999999998</v>
      </c>
      <c r="AA167" s="57">
        <v>2019</v>
      </c>
      <c r="AB167" s="71"/>
    </row>
    <row r="168" spans="1:28" ht="30" x14ac:dyDescent="0.25">
      <c r="A168" s="55" t="s">
        <v>17</v>
      </c>
      <c r="B168" s="55" t="s">
        <v>18</v>
      </c>
      <c r="C168" s="55" t="s">
        <v>19</v>
      </c>
      <c r="D168" s="55" t="s">
        <v>17</v>
      </c>
      <c r="E168" s="55" t="s">
        <v>27</v>
      </c>
      <c r="F168" s="55" t="s">
        <v>17</v>
      </c>
      <c r="G168" s="55" t="s">
        <v>26</v>
      </c>
      <c r="H168" s="55" t="s">
        <v>17</v>
      </c>
      <c r="I168" s="55" t="s">
        <v>25</v>
      </c>
      <c r="J168" s="55" t="s">
        <v>18</v>
      </c>
      <c r="K168" s="55" t="s">
        <v>29</v>
      </c>
      <c r="L168" s="55" t="s">
        <v>27</v>
      </c>
      <c r="M168" s="55" t="s">
        <v>17</v>
      </c>
      <c r="N168" s="55" t="s">
        <v>19</v>
      </c>
      <c r="O168" s="55"/>
      <c r="P168" s="55"/>
      <c r="Q168" s="55"/>
      <c r="R168" s="56" t="s">
        <v>93</v>
      </c>
      <c r="S168" s="57" t="s">
        <v>53</v>
      </c>
      <c r="T168" s="58">
        <f>34550.9-360.3</f>
        <v>34190.6</v>
      </c>
      <c r="U168" s="58"/>
      <c r="V168" s="58"/>
      <c r="W168" s="58"/>
      <c r="X168" s="58"/>
      <c r="Y168" s="58"/>
      <c r="Z168" s="59">
        <f t="shared" si="13"/>
        <v>34190.6</v>
      </c>
      <c r="AA168" s="57">
        <v>2015</v>
      </c>
    </row>
    <row r="169" spans="1:28" ht="30" x14ac:dyDescent="0.25">
      <c r="A169" s="55" t="s">
        <v>17</v>
      </c>
      <c r="B169" s="55" t="s">
        <v>18</v>
      </c>
      <c r="C169" s="55" t="s">
        <v>19</v>
      </c>
      <c r="D169" s="55" t="s">
        <v>17</v>
      </c>
      <c r="E169" s="55" t="s">
        <v>27</v>
      </c>
      <c r="F169" s="55" t="s">
        <v>17</v>
      </c>
      <c r="G169" s="55" t="s">
        <v>26</v>
      </c>
      <c r="H169" s="55" t="s">
        <v>17</v>
      </c>
      <c r="I169" s="55" t="s">
        <v>25</v>
      </c>
      <c r="J169" s="55" t="s">
        <v>18</v>
      </c>
      <c r="K169" s="55" t="s">
        <v>17</v>
      </c>
      <c r="L169" s="55" t="s">
        <v>19</v>
      </c>
      <c r="M169" s="55" t="s">
        <v>24</v>
      </c>
      <c r="N169" s="55" t="s">
        <v>27</v>
      </c>
      <c r="O169" s="55" t="s">
        <v>19</v>
      </c>
      <c r="P169" s="55" t="s">
        <v>17</v>
      </c>
      <c r="Q169" s="55" t="s">
        <v>158</v>
      </c>
      <c r="R169" s="56" t="s">
        <v>93</v>
      </c>
      <c r="S169" s="57" t="s">
        <v>53</v>
      </c>
      <c r="T169" s="58"/>
      <c r="U169" s="58">
        <v>200000</v>
      </c>
      <c r="V169" s="58"/>
      <c r="W169" s="58"/>
      <c r="X169" s="58"/>
      <c r="Y169" s="58"/>
      <c r="Z169" s="59">
        <f t="shared" si="13"/>
        <v>200000</v>
      </c>
      <c r="AA169" s="57">
        <v>2016</v>
      </c>
    </row>
    <row r="170" spans="1:28" ht="30" x14ac:dyDescent="0.25">
      <c r="A170" s="55" t="s">
        <v>17</v>
      </c>
      <c r="B170" s="55" t="s">
        <v>18</v>
      </c>
      <c r="C170" s="55" t="s">
        <v>19</v>
      </c>
      <c r="D170" s="55" t="s">
        <v>17</v>
      </c>
      <c r="E170" s="55" t="s">
        <v>27</v>
      </c>
      <c r="F170" s="55" t="s">
        <v>17</v>
      </c>
      <c r="G170" s="55" t="s">
        <v>26</v>
      </c>
      <c r="H170" s="55" t="s">
        <v>17</v>
      </c>
      <c r="I170" s="55" t="s">
        <v>25</v>
      </c>
      <c r="J170" s="55" t="s">
        <v>18</v>
      </c>
      <c r="K170" s="55" t="s">
        <v>17</v>
      </c>
      <c r="L170" s="55" t="s">
        <v>19</v>
      </c>
      <c r="M170" s="55" t="s">
        <v>160</v>
      </c>
      <c r="N170" s="55" t="s">
        <v>17</v>
      </c>
      <c r="O170" s="55" t="s">
        <v>19</v>
      </c>
      <c r="P170" s="55" t="s">
        <v>17</v>
      </c>
      <c r="Q170" s="55" t="s">
        <v>183</v>
      </c>
      <c r="R170" s="56" t="s">
        <v>93</v>
      </c>
      <c r="S170" s="57" t="s">
        <v>53</v>
      </c>
      <c r="T170" s="58"/>
      <c r="U170" s="58"/>
      <c r="V170" s="58">
        <f>29787+212.7-1363-88-449.8-915.3</f>
        <v>27183.600000000002</v>
      </c>
      <c r="W170" s="58"/>
      <c r="X170" s="58"/>
      <c r="Y170" s="58"/>
      <c r="Z170" s="59">
        <f t="shared" ref="Z170:Z175" si="14">V170</f>
        <v>27183.600000000002</v>
      </c>
      <c r="AA170" s="57">
        <v>2017</v>
      </c>
    </row>
    <row r="171" spans="1:28" ht="30" x14ac:dyDescent="0.25">
      <c r="A171" s="55" t="s">
        <v>17</v>
      </c>
      <c r="B171" s="55" t="s">
        <v>18</v>
      </c>
      <c r="C171" s="55" t="s">
        <v>19</v>
      </c>
      <c r="D171" s="55" t="s">
        <v>17</v>
      </c>
      <c r="E171" s="55" t="s">
        <v>27</v>
      </c>
      <c r="F171" s="55" t="s">
        <v>17</v>
      </c>
      <c r="G171" s="55" t="s">
        <v>26</v>
      </c>
      <c r="H171" s="55" t="s">
        <v>17</v>
      </c>
      <c r="I171" s="55" t="s">
        <v>25</v>
      </c>
      <c r="J171" s="55" t="s">
        <v>18</v>
      </c>
      <c r="K171" s="55" t="s">
        <v>17</v>
      </c>
      <c r="L171" s="55" t="s">
        <v>19</v>
      </c>
      <c r="M171" s="55" t="s">
        <v>18</v>
      </c>
      <c r="N171" s="55" t="s">
        <v>17</v>
      </c>
      <c r="O171" s="55" t="s">
        <v>19</v>
      </c>
      <c r="P171" s="55" t="s">
        <v>17</v>
      </c>
      <c r="Q171" s="55" t="s">
        <v>186</v>
      </c>
      <c r="R171" s="56" t="s">
        <v>93</v>
      </c>
      <c r="S171" s="57" t="s">
        <v>53</v>
      </c>
      <c r="T171" s="58"/>
      <c r="U171" s="58"/>
      <c r="V171" s="58">
        <f>74792.7+105145.2-105145.2</f>
        <v>74792.7</v>
      </c>
      <c r="W171" s="58"/>
      <c r="X171" s="58"/>
      <c r="Y171" s="58"/>
      <c r="Z171" s="59">
        <f t="shared" si="14"/>
        <v>74792.7</v>
      </c>
      <c r="AA171" s="57">
        <v>2017</v>
      </c>
    </row>
    <row r="172" spans="1:28" ht="30" x14ac:dyDescent="0.25">
      <c r="A172" s="55" t="s">
        <v>17</v>
      </c>
      <c r="B172" s="55" t="s">
        <v>18</v>
      </c>
      <c r="C172" s="55" t="s">
        <v>19</v>
      </c>
      <c r="D172" s="55" t="s">
        <v>17</v>
      </c>
      <c r="E172" s="55" t="s">
        <v>27</v>
      </c>
      <c r="F172" s="55" t="s">
        <v>17</v>
      </c>
      <c r="G172" s="55" t="s">
        <v>26</v>
      </c>
      <c r="H172" s="55" t="s">
        <v>17</v>
      </c>
      <c r="I172" s="55" t="s">
        <v>25</v>
      </c>
      <c r="J172" s="55" t="s">
        <v>18</v>
      </c>
      <c r="K172" s="55" t="s">
        <v>17</v>
      </c>
      <c r="L172" s="55" t="s">
        <v>19</v>
      </c>
      <c r="M172" s="55" t="s">
        <v>18</v>
      </c>
      <c r="N172" s="55" t="s">
        <v>17</v>
      </c>
      <c r="O172" s="55" t="s">
        <v>33</v>
      </c>
      <c r="P172" s="55" t="s">
        <v>18</v>
      </c>
      <c r="Q172" s="55" t="s">
        <v>186</v>
      </c>
      <c r="R172" s="56" t="s">
        <v>93</v>
      </c>
      <c r="S172" s="57" t="s">
        <v>53</v>
      </c>
      <c r="T172" s="58"/>
      <c r="U172" s="58"/>
      <c r="V172" s="58">
        <v>855</v>
      </c>
      <c r="W172" s="58"/>
      <c r="X172" s="58"/>
      <c r="Y172" s="58"/>
      <c r="Z172" s="59">
        <f t="shared" si="14"/>
        <v>855</v>
      </c>
      <c r="AA172" s="57">
        <v>2017</v>
      </c>
      <c r="AB172" s="54"/>
    </row>
    <row r="173" spans="1:28" ht="30" x14ac:dyDescent="0.25">
      <c r="A173" s="55" t="s">
        <v>17</v>
      </c>
      <c r="B173" s="55" t="s">
        <v>18</v>
      </c>
      <c r="C173" s="55" t="s">
        <v>19</v>
      </c>
      <c r="D173" s="55" t="s">
        <v>17</v>
      </c>
      <c r="E173" s="55" t="s">
        <v>27</v>
      </c>
      <c r="F173" s="55" t="s">
        <v>17</v>
      </c>
      <c r="G173" s="55" t="s">
        <v>26</v>
      </c>
      <c r="H173" s="55" t="s">
        <v>17</v>
      </c>
      <c r="I173" s="55" t="s">
        <v>25</v>
      </c>
      <c r="J173" s="55" t="s">
        <v>18</v>
      </c>
      <c r="K173" s="55" t="s">
        <v>17</v>
      </c>
      <c r="L173" s="55" t="s">
        <v>19</v>
      </c>
      <c r="M173" s="55" t="s">
        <v>24</v>
      </c>
      <c r="N173" s="55" t="s">
        <v>28</v>
      </c>
      <c r="O173" s="55" t="s">
        <v>26</v>
      </c>
      <c r="P173" s="55" t="s">
        <v>17</v>
      </c>
      <c r="Q173" s="55" t="s">
        <v>186</v>
      </c>
      <c r="R173" s="56" t="s">
        <v>93</v>
      </c>
      <c r="S173" s="57" t="s">
        <v>53</v>
      </c>
      <c r="T173" s="58"/>
      <c r="U173" s="58"/>
      <c r="V173" s="58">
        <v>6976.8</v>
      </c>
      <c r="W173" s="58"/>
      <c r="X173" s="58"/>
      <c r="Y173" s="58"/>
      <c r="Z173" s="59">
        <f t="shared" si="14"/>
        <v>6976.8</v>
      </c>
      <c r="AA173" s="57">
        <v>2017</v>
      </c>
    </row>
    <row r="174" spans="1:28" ht="30" x14ac:dyDescent="0.25">
      <c r="A174" s="55" t="s">
        <v>17</v>
      </c>
      <c r="B174" s="55" t="s">
        <v>18</v>
      </c>
      <c r="C174" s="55" t="s">
        <v>19</v>
      </c>
      <c r="D174" s="55" t="s">
        <v>17</v>
      </c>
      <c r="E174" s="55" t="s">
        <v>27</v>
      </c>
      <c r="F174" s="55" t="s">
        <v>17</v>
      </c>
      <c r="G174" s="55" t="s">
        <v>26</v>
      </c>
      <c r="H174" s="55" t="s">
        <v>17</v>
      </c>
      <c r="I174" s="55" t="s">
        <v>25</v>
      </c>
      <c r="J174" s="55" t="s">
        <v>18</v>
      </c>
      <c r="K174" s="55" t="s">
        <v>17</v>
      </c>
      <c r="L174" s="55" t="s">
        <v>19</v>
      </c>
      <c r="M174" s="55" t="s">
        <v>33</v>
      </c>
      <c r="N174" s="55" t="s">
        <v>33</v>
      </c>
      <c r="O174" s="55" t="s">
        <v>17</v>
      </c>
      <c r="P174" s="55" t="s">
        <v>17</v>
      </c>
      <c r="Q174" s="55" t="s">
        <v>17</v>
      </c>
      <c r="R174" s="56" t="s">
        <v>93</v>
      </c>
      <c r="S174" s="57" t="s">
        <v>53</v>
      </c>
      <c r="T174" s="58"/>
      <c r="U174" s="58"/>
      <c r="V174" s="58">
        <f>300000+214200</f>
        <v>514200</v>
      </c>
      <c r="W174" s="58"/>
      <c r="X174" s="58"/>
      <c r="Y174" s="58"/>
      <c r="Z174" s="59">
        <f t="shared" si="14"/>
        <v>514200</v>
      </c>
      <c r="AA174" s="57">
        <v>2017</v>
      </c>
    </row>
    <row r="175" spans="1:28" ht="30" x14ac:dyDescent="0.25">
      <c r="A175" s="55" t="s">
        <v>17</v>
      </c>
      <c r="B175" s="55" t="s">
        <v>18</v>
      </c>
      <c r="C175" s="55" t="s">
        <v>19</v>
      </c>
      <c r="D175" s="55" t="s">
        <v>17</v>
      </c>
      <c r="E175" s="55" t="s">
        <v>27</v>
      </c>
      <c r="F175" s="55" t="s">
        <v>17</v>
      </c>
      <c r="G175" s="55" t="s">
        <v>26</v>
      </c>
      <c r="H175" s="55" t="s">
        <v>17</v>
      </c>
      <c r="I175" s="55" t="s">
        <v>25</v>
      </c>
      <c r="J175" s="55" t="s">
        <v>18</v>
      </c>
      <c r="K175" s="55" t="s">
        <v>17</v>
      </c>
      <c r="L175" s="55" t="s">
        <v>19</v>
      </c>
      <c r="M175" s="55" t="s">
        <v>160</v>
      </c>
      <c r="N175" s="55" t="s">
        <v>17</v>
      </c>
      <c r="O175" s="55" t="s">
        <v>33</v>
      </c>
      <c r="P175" s="55" t="s">
        <v>18</v>
      </c>
      <c r="Q175" s="55" t="s">
        <v>222</v>
      </c>
      <c r="R175" s="56" t="s">
        <v>93</v>
      </c>
      <c r="S175" s="57" t="s">
        <v>53</v>
      </c>
      <c r="T175" s="58"/>
      <c r="U175" s="58"/>
      <c r="V175" s="58">
        <v>95</v>
      </c>
      <c r="W175" s="58"/>
      <c r="X175" s="58"/>
      <c r="Y175" s="58"/>
      <c r="Z175" s="59">
        <f t="shared" si="14"/>
        <v>95</v>
      </c>
      <c r="AA175" s="57">
        <v>2017</v>
      </c>
    </row>
    <row r="176" spans="1:28" ht="60" x14ac:dyDescent="0.25">
      <c r="A176" s="55" t="s">
        <v>17</v>
      </c>
      <c r="B176" s="55" t="s">
        <v>18</v>
      </c>
      <c r="C176" s="55" t="s">
        <v>19</v>
      </c>
      <c r="D176" s="55" t="s">
        <v>17</v>
      </c>
      <c r="E176" s="55" t="s">
        <v>27</v>
      </c>
      <c r="F176" s="55" t="s">
        <v>17</v>
      </c>
      <c r="G176" s="55" t="s">
        <v>26</v>
      </c>
      <c r="H176" s="55" t="s">
        <v>17</v>
      </c>
      <c r="I176" s="55" t="s">
        <v>25</v>
      </c>
      <c r="J176" s="55" t="s">
        <v>18</v>
      </c>
      <c r="K176" s="55" t="s">
        <v>17</v>
      </c>
      <c r="L176" s="55" t="s">
        <v>19</v>
      </c>
      <c r="M176" s="55" t="s">
        <v>18</v>
      </c>
      <c r="N176" s="55" t="s">
        <v>17</v>
      </c>
      <c r="O176" s="55" t="s">
        <v>25</v>
      </c>
      <c r="P176" s="55" t="s">
        <v>24</v>
      </c>
      <c r="Q176" s="55" t="s">
        <v>33</v>
      </c>
      <c r="R176" s="56" t="s">
        <v>226</v>
      </c>
      <c r="S176" s="57" t="s">
        <v>53</v>
      </c>
      <c r="T176" s="58"/>
      <c r="U176" s="58"/>
      <c r="V176" s="58"/>
      <c r="W176" s="58">
        <v>120931.5</v>
      </c>
      <c r="X176" s="58"/>
      <c r="Y176" s="58"/>
      <c r="Z176" s="59">
        <f>W176</f>
        <v>120931.5</v>
      </c>
      <c r="AA176" s="57">
        <v>2018</v>
      </c>
    </row>
    <row r="177" spans="1:32" ht="60" x14ac:dyDescent="0.25">
      <c r="A177" s="55" t="s">
        <v>17</v>
      </c>
      <c r="B177" s="55" t="s">
        <v>18</v>
      </c>
      <c r="C177" s="55" t="s">
        <v>19</v>
      </c>
      <c r="D177" s="55" t="s">
        <v>17</v>
      </c>
      <c r="E177" s="55" t="s">
        <v>27</v>
      </c>
      <c r="F177" s="55" t="s">
        <v>17</v>
      </c>
      <c r="G177" s="55" t="s">
        <v>26</v>
      </c>
      <c r="H177" s="55" t="s">
        <v>17</v>
      </c>
      <c r="I177" s="55" t="s">
        <v>25</v>
      </c>
      <c r="J177" s="55" t="s">
        <v>18</v>
      </c>
      <c r="K177" s="55" t="s">
        <v>17</v>
      </c>
      <c r="L177" s="55" t="s">
        <v>19</v>
      </c>
      <c r="M177" s="55" t="s">
        <v>160</v>
      </c>
      <c r="N177" s="55" t="s">
        <v>17</v>
      </c>
      <c r="O177" s="55" t="s">
        <v>25</v>
      </c>
      <c r="P177" s="55" t="s">
        <v>24</v>
      </c>
      <c r="Q177" s="55" t="s">
        <v>33</v>
      </c>
      <c r="R177" s="56" t="s">
        <v>226</v>
      </c>
      <c r="S177" s="57" t="s">
        <v>53</v>
      </c>
      <c r="T177" s="58"/>
      <c r="U177" s="58"/>
      <c r="V177" s="58"/>
      <c r="W177" s="58">
        <f>30220.7-593-175-32.2</f>
        <v>29420.5</v>
      </c>
      <c r="X177" s="58"/>
      <c r="Y177" s="58"/>
      <c r="Z177" s="59">
        <f>W177</f>
        <v>29420.5</v>
      </c>
      <c r="AA177" s="57">
        <v>2018</v>
      </c>
    </row>
    <row r="178" spans="1:32" ht="30" x14ac:dyDescent="0.25">
      <c r="A178" s="55" t="s">
        <v>17</v>
      </c>
      <c r="B178" s="55" t="s">
        <v>18</v>
      </c>
      <c r="C178" s="55" t="s">
        <v>19</v>
      </c>
      <c r="D178" s="55" t="s">
        <v>17</v>
      </c>
      <c r="E178" s="55" t="s">
        <v>27</v>
      </c>
      <c r="F178" s="55" t="s">
        <v>17</v>
      </c>
      <c r="G178" s="55" t="s">
        <v>26</v>
      </c>
      <c r="H178" s="55" t="s">
        <v>17</v>
      </c>
      <c r="I178" s="55" t="s">
        <v>25</v>
      </c>
      <c r="J178" s="55" t="s">
        <v>18</v>
      </c>
      <c r="K178" s="55" t="s">
        <v>17</v>
      </c>
      <c r="L178" s="55" t="s">
        <v>19</v>
      </c>
      <c r="M178" s="55" t="s">
        <v>160</v>
      </c>
      <c r="N178" s="55" t="s">
        <v>17</v>
      </c>
      <c r="O178" s="55" t="s">
        <v>25</v>
      </c>
      <c r="P178" s="55" t="s">
        <v>24</v>
      </c>
      <c r="Q178" s="55" t="s">
        <v>263</v>
      </c>
      <c r="R178" s="56" t="s">
        <v>93</v>
      </c>
      <c r="S178" s="57" t="s">
        <v>53</v>
      </c>
      <c r="T178" s="58"/>
      <c r="U178" s="58"/>
      <c r="V178" s="58"/>
      <c r="W178" s="58"/>
      <c r="X178" s="58">
        <v>4886</v>
      </c>
      <c r="Y178" s="58"/>
      <c r="Z178" s="59">
        <f>X178</f>
        <v>4886</v>
      </c>
      <c r="AA178" s="57">
        <v>2019</v>
      </c>
    </row>
    <row r="179" spans="1:32" ht="30" x14ac:dyDescent="0.25">
      <c r="A179" s="55" t="s">
        <v>17</v>
      </c>
      <c r="B179" s="55" t="s">
        <v>18</v>
      </c>
      <c r="C179" s="55" t="s">
        <v>19</v>
      </c>
      <c r="D179" s="55" t="s">
        <v>17</v>
      </c>
      <c r="E179" s="55" t="s">
        <v>27</v>
      </c>
      <c r="F179" s="55" t="s">
        <v>17</v>
      </c>
      <c r="G179" s="55" t="s">
        <v>26</v>
      </c>
      <c r="H179" s="55" t="s">
        <v>17</v>
      </c>
      <c r="I179" s="55" t="s">
        <v>25</v>
      </c>
      <c r="J179" s="55" t="s">
        <v>18</v>
      </c>
      <c r="K179" s="55" t="s">
        <v>17</v>
      </c>
      <c r="L179" s="55" t="s">
        <v>19</v>
      </c>
      <c r="M179" s="55" t="s">
        <v>18</v>
      </c>
      <c r="N179" s="55" t="s">
        <v>17</v>
      </c>
      <c r="O179" s="55" t="s">
        <v>25</v>
      </c>
      <c r="P179" s="55" t="s">
        <v>24</v>
      </c>
      <c r="Q179" s="55" t="s">
        <v>263</v>
      </c>
      <c r="R179" s="56" t="s">
        <v>93</v>
      </c>
      <c r="S179" s="57" t="s">
        <v>53</v>
      </c>
      <c r="T179" s="58"/>
      <c r="U179" s="58"/>
      <c r="V179" s="58"/>
      <c r="W179" s="58"/>
      <c r="X179" s="58">
        <v>19544</v>
      </c>
      <c r="Y179" s="58"/>
      <c r="Z179" s="59">
        <f>X179</f>
        <v>19544</v>
      </c>
      <c r="AA179" s="57">
        <v>2019</v>
      </c>
    </row>
    <row r="180" spans="1:32" s="1" customFormat="1" ht="27.6" customHeight="1" x14ac:dyDescent="0.25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17" t="s">
        <v>97</v>
      </c>
      <c r="S180" s="15" t="s">
        <v>54</v>
      </c>
      <c r="T180" s="8">
        <v>213.5</v>
      </c>
      <c r="U180" s="8">
        <f>25.9+283</f>
        <v>308.89999999999998</v>
      </c>
      <c r="V180" s="8">
        <v>104</v>
      </c>
      <c r="W180" s="8">
        <v>134.80000000000001</v>
      </c>
      <c r="X180" s="8">
        <v>13.7</v>
      </c>
      <c r="Y180" s="8"/>
      <c r="Z180" s="5">
        <f>T180+U180+V180+W180+X180+Y180</f>
        <v>774.90000000000009</v>
      </c>
      <c r="AA180" s="15">
        <v>2019</v>
      </c>
      <c r="AB180" s="40"/>
      <c r="AC180" s="73"/>
      <c r="AD180" s="40"/>
    </row>
    <row r="181" spans="1:32" s="51" customFormat="1" ht="30" x14ac:dyDescent="0.25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17" t="s">
        <v>98</v>
      </c>
      <c r="S181" s="15" t="s">
        <v>49</v>
      </c>
      <c r="T181" s="21">
        <v>3</v>
      </c>
      <c r="U181" s="21"/>
      <c r="V181" s="21">
        <v>1</v>
      </c>
      <c r="W181" s="21">
        <v>1</v>
      </c>
      <c r="X181" s="21"/>
      <c r="Y181" s="21"/>
      <c r="Z181" s="6">
        <f>T181+U181+V181+W181+X181+Y181</f>
        <v>5</v>
      </c>
      <c r="AA181" s="15">
        <v>2018</v>
      </c>
      <c r="AB181" s="40"/>
      <c r="AC181" s="75"/>
      <c r="AD181" s="37"/>
      <c r="AE181" s="38"/>
      <c r="AF181" s="38"/>
    </row>
    <row r="182" spans="1:32" s="2" customFormat="1" ht="30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17" t="s">
        <v>189</v>
      </c>
      <c r="S182" s="15" t="s">
        <v>6</v>
      </c>
      <c r="T182" s="8">
        <f>160+0.1</f>
        <v>160.1</v>
      </c>
      <c r="U182" s="8"/>
      <c r="V182" s="8">
        <v>51</v>
      </c>
      <c r="W182" s="8">
        <v>95</v>
      </c>
      <c r="X182" s="8"/>
      <c r="Y182" s="8"/>
      <c r="Z182" s="5">
        <f>T182+U182+V182+W182+X182+Y182</f>
        <v>306.10000000000002</v>
      </c>
      <c r="AA182" s="15">
        <v>2018</v>
      </c>
      <c r="AB182" s="37"/>
      <c r="AC182" s="75"/>
      <c r="AD182" s="37"/>
      <c r="AE182" s="38"/>
      <c r="AF182" s="38"/>
    </row>
    <row r="183" spans="1:32" s="2" customFormat="1" ht="30" x14ac:dyDescent="0.25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17" t="s">
        <v>229</v>
      </c>
      <c r="S183" s="15" t="s">
        <v>157</v>
      </c>
      <c r="T183" s="8"/>
      <c r="U183" s="8"/>
      <c r="V183" s="8"/>
      <c r="W183" s="8">
        <v>20.7</v>
      </c>
      <c r="X183" s="8"/>
      <c r="Y183" s="8"/>
      <c r="Z183" s="5">
        <f>T183+U183+V183+W183+X183+Y183</f>
        <v>20.7</v>
      </c>
      <c r="AA183" s="15">
        <v>2018</v>
      </c>
      <c r="AB183" s="37"/>
      <c r="AC183" s="75"/>
      <c r="AD183" s="37"/>
      <c r="AE183" s="38"/>
      <c r="AF183" s="38"/>
    </row>
    <row r="184" spans="1:32" s="2" customFormat="1" ht="28.9" customHeight="1" x14ac:dyDescent="0.25">
      <c r="A184" s="55" t="s">
        <v>17</v>
      </c>
      <c r="B184" s="55" t="s">
        <v>18</v>
      </c>
      <c r="C184" s="55" t="s">
        <v>19</v>
      </c>
      <c r="D184" s="55" t="s">
        <v>17</v>
      </c>
      <c r="E184" s="55" t="s">
        <v>27</v>
      </c>
      <c r="F184" s="55" t="s">
        <v>17</v>
      </c>
      <c r="G184" s="55" t="s">
        <v>26</v>
      </c>
      <c r="H184" s="55" t="s">
        <v>17</v>
      </c>
      <c r="I184" s="55" t="s">
        <v>25</v>
      </c>
      <c r="J184" s="55" t="s">
        <v>18</v>
      </c>
      <c r="K184" s="55" t="s">
        <v>17</v>
      </c>
      <c r="L184" s="55" t="s">
        <v>19</v>
      </c>
      <c r="M184" s="55" t="s">
        <v>17</v>
      </c>
      <c r="N184" s="55" t="s">
        <v>17</v>
      </c>
      <c r="O184" s="55" t="s">
        <v>17</v>
      </c>
      <c r="P184" s="55" t="s">
        <v>17</v>
      </c>
      <c r="Q184" s="55" t="s">
        <v>17</v>
      </c>
      <c r="R184" s="56" t="s">
        <v>246</v>
      </c>
      <c r="S184" s="57" t="s">
        <v>53</v>
      </c>
      <c r="T184" s="58"/>
      <c r="U184" s="58"/>
      <c r="V184" s="58"/>
      <c r="W184" s="58"/>
      <c r="X184" s="59">
        <f>X185+X186</f>
        <v>847329.2</v>
      </c>
      <c r="Y184" s="59">
        <f>Y185+Y186</f>
        <v>865805.5</v>
      </c>
      <c r="Z184" s="59">
        <f>Z185+Z186</f>
        <v>1713134.7</v>
      </c>
      <c r="AA184" s="57">
        <v>2020</v>
      </c>
      <c r="AB184" s="37"/>
      <c r="AC184" s="75"/>
      <c r="AD184" s="37"/>
      <c r="AE184" s="38"/>
      <c r="AF184" s="38"/>
    </row>
    <row r="185" spans="1:32" s="2" customFormat="1" ht="31.15" customHeight="1" x14ac:dyDescent="0.25">
      <c r="A185" s="55" t="s">
        <v>17</v>
      </c>
      <c r="B185" s="55" t="s">
        <v>18</v>
      </c>
      <c r="C185" s="55" t="s">
        <v>19</v>
      </c>
      <c r="D185" s="55" t="s">
        <v>17</v>
      </c>
      <c r="E185" s="55" t="s">
        <v>27</v>
      </c>
      <c r="F185" s="55" t="s">
        <v>17</v>
      </c>
      <c r="G185" s="55" t="s">
        <v>26</v>
      </c>
      <c r="H185" s="55" t="s">
        <v>17</v>
      </c>
      <c r="I185" s="55" t="s">
        <v>25</v>
      </c>
      <c r="J185" s="55" t="s">
        <v>18</v>
      </c>
      <c r="K185" s="55" t="s">
        <v>17</v>
      </c>
      <c r="L185" s="55" t="s">
        <v>19</v>
      </c>
      <c r="M185" s="55" t="s">
        <v>17</v>
      </c>
      <c r="N185" s="55" t="s">
        <v>17</v>
      </c>
      <c r="O185" s="55" t="s">
        <v>17</v>
      </c>
      <c r="P185" s="55" t="s">
        <v>17</v>
      </c>
      <c r="Q185" s="55" t="s">
        <v>17</v>
      </c>
      <c r="R185" s="56" t="s">
        <v>246</v>
      </c>
      <c r="S185" s="57" t="s">
        <v>53</v>
      </c>
      <c r="T185" s="58"/>
      <c r="U185" s="58"/>
      <c r="V185" s="58"/>
      <c r="W185" s="58"/>
      <c r="X185" s="58">
        <f>21377.8-203.6-13650.1+1574.1-1769</f>
        <v>7329.2000000000007</v>
      </c>
      <c r="Y185" s="58">
        <v>25805.5</v>
      </c>
      <c r="Z185" s="59">
        <f>X185+Y185</f>
        <v>33134.699999999997</v>
      </c>
      <c r="AA185" s="57">
        <v>2020</v>
      </c>
      <c r="AB185" s="37"/>
      <c r="AC185" s="75"/>
      <c r="AD185" s="37"/>
      <c r="AE185" s="38"/>
      <c r="AF185" s="38"/>
    </row>
    <row r="186" spans="1:32" s="2" customFormat="1" ht="30" customHeight="1" x14ac:dyDescent="0.25">
      <c r="A186" s="55" t="s">
        <v>17</v>
      </c>
      <c r="B186" s="55" t="s">
        <v>18</v>
      </c>
      <c r="C186" s="55" t="s">
        <v>19</v>
      </c>
      <c r="D186" s="55" t="s">
        <v>17</v>
      </c>
      <c r="E186" s="55" t="s">
        <v>27</v>
      </c>
      <c r="F186" s="55" t="s">
        <v>17</v>
      </c>
      <c r="G186" s="55" t="s">
        <v>26</v>
      </c>
      <c r="H186" s="55" t="s">
        <v>17</v>
      </c>
      <c r="I186" s="55" t="s">
        <v>25</v>
      </c>
      <c r="J186" s="55" t="s">
        <v>18</v>
      </c>
      <c r="K186" s="55" t="s">
        <v>185</v>
      </c>
      <c r="L186" s="55" t="s">
        <v>18</v>
      </c>
      <c r="M186" s="55" t="s">
        <v>24</v>
      </c>
      <c r="N186" s="55" t="s">
        <v>28</v>
      </c>
      <c r="O186" s="55" t="s">
        <v>26</v>
      </c>
      <c r="P186" s="55" t="s">
        <v>28</v>
      </c>
      <c r="Q186" s="55" t="s">
        <v>19</v>
      </c>
      <c r="R186" s="56" t="s">
        <v>246</v>
      </c>
      <c r="S186" s="57" t="s">
        <v>53</v>
      </c>
      <c r="T186" s="58"/>
      <c r="U186" s="58"/>
      <c r="V186" s="58"/>
      <c r="W186" s="58"/>
      <c r="X186" s="58">
        <f>42000+798000</f>
        <v>840000</v>
      </c>
      <c r="Y186" s="58">
        <v>840000</v>
      </c>
      <c r="Z186" s="59">
        <f>X186+Y186</f>
        <v>1680000</v>
      </c>
      <c r="AA186" s="57">
        <v>2020</v>
      </c>
      <c r="AB186" s="37"/>
      <c r="AC186" s="75"/>
      <c r="AD186" s="37"/>
      <c r="AE186" s="38"/>
      <c r="AF186" s="38"/>
    </row>
    <row r="187" spans="1:32" s="2" customFormat="1" ht="29.45" customHeight="1" x14ac:dyDescent="0.25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17" t="s">
        <v>245</v>
      </c>
      <c r="S187" s="15" t="s">
        <v>5</v>
      </c>
      <c r="T187" s="8"/>
      <c r="U187" s="8"/>
      <c r="V187" s="8"/>
      <c r="W187" s="8"/>
      <c r="X187" s="8">
        <f>33.4+2.2</f>
        <v>35.6</v>
      </c>
      <c r="Y187" s="8">
        <v>61.6</v>
      </c>
      <c r="Z187" s="5">
        <f>X187+Y187</f>
        <v>97.2</v>
      </c>
      <c r="AA187" s="15">
        <v>2020</v>
      </c>
      <c r="AB187" s="37"/>
      <c r="AC187" s="75"/>
      <c r="AD187" s="37"/>
      <c r="AE187" s="38"/>
      <c r="AF187" s="38"/>
    </row>
    <row r="188" spans="1:32" ht="42.75" x14ac:dyDescent="0.25">
      <c r="A188" s="49"/>
      <c r="B188" s="49"/>
      <c r="C188" s="49"/>
      <c r="D188" s="49" t="s">
        <v>17</v>
      </c>
      <c r="E188" s="49" t="s">
        <v>27</v>
      </c>
      <c r="F188" s="49" t="s">
        <v>17</v>
      </c>
      <c r="G188" s="49" t="s">
        <v>26</v>
      </c>
      <c r="H188" s="49" t="s">
        <v>17</v>
      </c>
      <c r="I188" s="49" t="s">
        <v>25</v>
      </c>
      <c r="J188" s="49" t="s">
        <v>18</v>
      </c>
      <c r="K188" s="49" t="s">
        <v>17</v>
      </c>
      <c r="L188" s="49" t="s">
        <v>28</v>
      </c>
      <c r="M188" s="49" t="s">
        <v>17</v>
      </c>
      <c r="N188" s="49" t="s">
        <v>17</v>
      </c>
      <c r="O188" s="49" t="s">
        <v>17</v>
      </c>
      <c r="P188" s="49" t="s">
        <v>17</v>
      </c>
      <c r="Q188" s="49" t="s">
        <v>17</v>
      </c>
      <c r="R188" s="50" t="s">
        <v>30</v>
      </c>
      <c r="S188" s="26" t="s">
        <v>53</v>
      </c>
      <c r="T188" s="16">
        <f>T190+T198+T204+T219+T221</f>
        <v>555707.99999999988</v>
      </c>
      <c r="U188" s="16">
        <f>U190+U198+U204+U219+U221+U230</f>
        <v>602437.20000000007</v>
      </c>
      <c r="V188" s="16">
        <f>V190+V198+V204+V219+V221+V232</f>
        <v>592342.00000000012</v>
      </c>
      <c r="W188" s="16">
        <f>W190+W198+W204+W219+W221+W232</f>
        <v>545656.39999999991</v>
      </c>
      <c r="X188" s="16">
        <f>X190+X198+X204+X219+X221</f>
        <v>473742.69999999995</v>
      </c>
      <c r="Y188" s="16">
        <f>Y190+Y198+Y204+Y219+Y221+Y232</f>
        <v>558194.70000000007</v>
      </c>
      <c r="Z188" s="16">
        <f>Z190+Z198+Z204+Z219+Z221+Z230+Z232</f>
        <v>3328081</v>
      </c>
      <c r="AA188" s="26">
        <v>2020</v>
      </c>
    </row>
    <row r="189" spans="1:32" ht="44.25" x14ac:dyDescent="0.25">
      <c r="A189" s="35"/>
      <c r="B189" s="35"/>
      <c r="C189" s="35"/>
      <c r="D189" s="35"/>
      <c r="E189" s="35"/>
      <c r="F189" s="35"/>
      <c r="G189" s="35"/>
      <c r="H189" s="35"/>
      <c r="I189" s="36"/>
      <c r="J189" s="35"/>
      <c r="K189" s="35"/>
      <c r="L189" s="35"/>
      <c r="M189" s="35"/>
      <c r="N189" s="35"/>
      <c r="O189" s="35"/>
      <c r="P189" s="35"/>
      <c r="Q189" s="35"/>
      <c r="R189" s="34" t="s">
        <v>99</v>
      </c>
      <c r="S189" s="15" t="s">
        <v>54</v>
      </c>
      <c r="T189" s="8">
        <f>T194</f>
        <v>6722.4</v>
      </c>
      <c r="U189" s="8">
        <f t="shared" ref="U189:Z189" si="15">U194</f>
        <v>5804.6</v>
      </c>
      <c r="V189" s="8">
        <f t="shared" si="15"/>
        <v>5804.6</v>
      </c>
      <c r="W189" s="8">
        <f t="shared" si="15"/>
        <v>5804.6</v>
      </c>
      <c r="X189" s="8">
        <f t="shared" si="15"/>
        <v>5804.6</v>
      </c>
      <c r="Y189" s="8">
        <f t="shared" si="15"/>
        <v>5804.6</v>
      </c>
      <c r="Z189" s="5">
        <f t="shared" si="15"/>
        <v>5804.6</v>
      </c>
      <c r="AA189" s="15">
        <v>2020</v>
      </c>
    </row>
    <row r="190" spans="1:32" ht="45" x14ac:dyDescent="0.25">
      <c r="A190" s="55" t="s">
        <v>17</v>
      </c>
      <c r="B190" s="55" t="s">
        <v>18</v>
      </c>
      <c r="C190" s="55" t="s">
        <v>19</v>
      </c>
      <c r="D190" s="55" t="s">
        <v>17</v>
      </c>
      <c r="E190" s="55" t="s">
        <v>27</v>
      </c>
      <c r="F190" s="55" t="s">
        <v>17</v>
      </c>
      <c r="G190" s="55" t="s">
        <v>26</v>
      </c>
      <c r="H190" s="55" t="s">
        <v>17</v>
      </c>
      <c r="I190" s="55" t="s">
        <v>25</v>
      </c>
      <c r="J190" s="55" t="s">
        <v>18</v>
      </c>
      <c r="K190" s="55" t="s">
        <v>17</v>
      </c>
      <c r="L190" s="55" t="s">
        <v>28</v>
      </c>
      <c r="M190" s="55" t="s">
        <v>17</v>
      </c>
      <c r="N190" s="55" t="s">
        <v>17</v>
      </c>
      <c r="O190" s="55" t="s">
        <v>17</v>
      </c>
      <c r="P190" s="55" t="s">
        <v>17</v>
      </c>
      <c r="Q190" s="55" t="s">
        <v>17</v>
      </c>
      <c r="R190" s="56" t="s">
        <v>100</v>
      </c>
      <c r="S190" s="57" t="s">
        <v>53</v>
      </c>
      <c r="T190" s="59">
        <f>524597.1+9797.5</f>
        <v>534394.6</v>
      </c>
      <c r="U190" s="59">
        <f>560000-700-185-145.1-1284.7-993.1-56017.3</f>
        <v>500674.8000000001</v>
      </c>
      <c r="V190" s="59">
        <f>V191+V192+V193</f>
        <v>490893.30000000005</v>
      </c>
      <c r="W190" s="59">
        <f>W191+W192</f>
        <v>481100.79999999999</v>
      </c>
      <c r="X190" s="59">
        <f>X191+X192</f>
        <v>447896.1</v>
      </c>
      <c r="Y190" s="59">
        <f>Y191+Y192</f>
        <v>531291.80000000005</v>
      </c>
      <c r="Z190" s="59">
        <f>Z191+Z192+Z193</f>
        <v>2986251.4</v>
      </c>
      <c r="AA190" s="57">
        <v>2020</v>
      </c>
    </row>
    <row r="191" spans="1:32" ht="45" x14ac:dyDescent="0.25">
      <c r="A191" s="55" t="s">
        <v>17</v>
      </c>
      <c r="B191" s="55" t="s">
        <v>18</v>
      </c>
      <c r="C191" s="55" t="s">
        <v>19</v>
      </c>
      <c r="D191" s="55" t="s">
        <v>17</v>
      </c>
      <c r="E191" s="55" t="s">
        <v>27</v>
      </c>
      <c r="F191" s="55" t="s">
        <v>17</v>
      </c>
      <c r="G191" s="55" t="s">
        <v>26</v>
      </c>
      <c r="H191" s="55" t="s">
        <v>17</v>
      </c>
      <c r="I191" s="55" t="s">
        <v>25</v>
      </c>
      <c r="J191" s="55" t="s">
        <v>18</v>
      </c>
      <c r="K191" s="55" t="s">
        <v>17</v>
      </c>
      <c r="L191" s="55" t="s">
        <v>28</v>
      </c>
      <c r="M191" s="55" t="s">
        <v>17</v>
      </c>
      <c r="N191" s="55" t="s">
        <v>17</v>
      </c>
      <c r="O191" s="55" t="s">
        <v>17</v>
      </c>
      <c r="P191" s="55" t="s">
        <v>17</v>
      </c>
      <c r="Q191" s="55" t="s">
        <v>17</v>
      </c>
      <c r="R191" s="56" t="s">
        <v>100</v>
      </c>
      <c r="S191" s="57" t="s">
        <v>53</v>
      </c>
      <c r="T191" s="58">
        <f>524597.1+9797.5</f>
        <v>534394.6</v>
      </c>
      <c r="U191" s="58">
        <f>560000-700-185-145.1-1284.7-993.1-56017.3</f>
        <v>500674.8000000001</v>
      </c>
      <c r="V191" s="58">
        <f>510303.9-40000-731.1-35.9-200+1100-8701.7-380-73.6-186</f>
        <v>461095.60000000003</v>
      </c>
      <c r="W191" s="58">
        <f>469051.5-1500-603.2+2103.2-7000-71.4+652.3-1800+20268.4</f>
        <v>481100.79999999999</v>
      </c>
      <c r="X191" s="58">
        <f>448705.2-45-1010+376.1-130.2</f>
        <v>447896.1</v>
      </c>
      <c r="Y191" s="58">
        <f>559845.9-28554.1</f>
        <v>531291.80000000005</v>
      </c>
      <c r="Z191" s="59">
        <f>T191+U191+V191+W191+X191+Y191</f>
        <v>2956453.7</v>
      </c>
      <c r="AA191" s="57">
        <v>2020</v>
      </c>
    </row>
    <row r="192" spans="1:32" ht="45" x14ac:dyDescent="0.25">
      <c r="A192" s="55" t="s">
        <v>17</v>
      </c>
      <c r="B192" s="55" t="s">
        <v>18</v>
      </c>
      <c r="C192" s="55" t="s">
        <v>19</v>
      </c>
      <c r="D192" s="55" t="s">
        <v>17</v>
      </c>
      <c r="E192" s="55" t="s">
        <v>27</v>
      </c>
      <c r="F192" s="55" t="s">
        <v>17</v>
      </c>
      <c r="G192" s="55" t="s">
        <v>26</v>
      </c>
      <c r="H192" s="55" t="s">
        <v>17</v>
      </c>
      <c r="I192" s="55" t="s">
        <v>25</v>
      </c>
      <c r="J192" s="55" t="s">
        <v>18</v>
      </c>
      <c r="K192" s="55" t="s">
        <v>17</v>
      </c>
      <c r="L192" s="55" t="s">
        <v>28</v>
      </c>
      <c r="M192" s="55" t="s">
        <v>160</v>
      </c>
      <c r="N192" s="55" t="s">
        <v>17</v>
      </c>
      <c r="O192" s="55" t="s">
        <v>33</v>
      </c>
      <c r="P192" s="55" t="s">
        <v>18</v>
      </c>
      <c r="Q192" s="55" t="s">
        <v>183</v>
      </c>
      <c r="R192" s="56" t="s">
        <v>100</v>
      </c>
      <c r="S192" s="57" t="s">
        <v>53</v>
      </c>
      <c r="T192" s="58"/>
      <c r="U192" s="58"/>
      <c r="V192" s="58">
        <v>2979.8</v>
      </c>
      <c r="W192" s="58"/>
      <c r="X192" s="58"/>
      <c r="Y192" s="58"/>
      <c r="Z192" s="59">
        <f>T192+U192+V192+W192+X192+Y192</f>
        <v>2979.8</v>
      </c>
      <c r="AA192" s="57">
        <v>2017</v>
      </c>
    </row>
    <row r="193" spans="1:27" ht="45" x14ac:dyDescent="0.25">
      <c r="A193" s="55" t="s">
        <v>17</v>
      </c>
      <c r="B193" s="55" t="s">
        <v>18</v>
      </c>
      <c r="C193" s="55" t="s">
        <v>19</v>
      </c>
      <c r="D193" s="55" t="s">
        <v>17</v>
      </c>
      <c r="E193" s="55" t="s">
        <v>27</v>
      </c>
      <c r="F193" s="55" t="s">
        <v>17</v>
      </c>
      <c r="G193" s="55" t="s">
        <v>26</v>
      </c>
      <c r="H193" s="55" t="s">
        <v>17</v>
      </c>
      <c r="I193" s="55" t="s">
        <v>25</v>
      </c>
      <c r="J193" s="55" t="s">
        <v>18</v>
      </c>
      <c r="K193" s="55" t="s">
        <v>17</v>
      </c>
      <c r="L193" s="55" t="s">
        <v>28</v>
      </c>
      <c r="M193" s="55" t="s">
        <v>18</v>
      </c>
      <c r="N193" s="55" t="s">
        <v>17</v>
      </c>
      <c r="O193" s="55" t="s">
        <v>33</v>
      </c>
      <c r="P193" s="55" t="s">
        <v>18</v>
      </c>
      <c r="Q193" s="55" t="s">
        <v>186</v>
      </c>
      <c r="R193" s="56" t="s">
        <v>100</v>
      </c>
      <c r="S193" s="57" t="s">
        <v>53</v>
      </c>
      <c r="T193" s="58"/>
      <c r="U193" s="58"/>
      <c r="V193" s="58">
        <v>26817.9</v>
      </c>
      <c r="W193" s="58"/>
      <c r="X193" s="58"/>
      <c r="Y193" s="58"/>
      <c r="Z193" s="59">
        <f>T193+U193+V193+W193+X193+Y193</f>
        <v>26817.9</v>
      </c>
      <c r="AA193" s="57">
        <v>2017</v>
      </c>
    </row>
    <row r="194" spans="1:27" ht="45" x14ac:dyDescent="0.25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17" t="s">
        <v>101</v>
      </c>
      <c r="S194" s="15" t="s">
        <v>157</v>
      </c>
      <c r="T194" s="8">
        <v>6722.4</v>
      </c>
      <c r="U194" s="8">
        <v>5804.6</v>
      </c>
      <c r="V194" s="8">
        <v>5804.6</v>
      </c>
      <c r="W194" s="8">
        <v>5804.6</v>
      </c>
      <c r="X194" s="8">
        <v>5804.6</v>
      </c>
      <c r="Y194" s="8">
        <v>5804.6</v>
      </c>
      <c r="Z194" s="5">
        <v>5804.6</v>
      </c>
      <c r="AA194" s="15">
        <v>2020</v>
      </c>
    </row>
    <row r="195" spans="1:27" ht="45" x14ac:dyDescent="0.25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17" t="s">
        <v>102</v>
      </c>
      <c r="S195" s="15" t="s">
        <v>49</v>
      </c>
      <c r="T195" s="21">
        <v>43</v>
      </c>
      <c r="U195" s="21">
        <v>55</v>
      </c>
      <c r="V195" s="21"/>
      <c r="W195" s="21"/>
      <c r="X195" s="21">
        <v>5</v>
      </c>
      <c r="Y195" s="21">
        <v>5</v>
      </c>
      <c r="Z195" s="6">
        <f t="shared" ref="Z195:Z203" si="16">T195+U195+V195+W195+X195+Y195</f>
        <v>108</v>
      </c>
      <c r="AA195" s="15">
        <v>2020</v>
      </c>
    </row>
    <row r="196" spans="1:27" ht="45" x14ac:dyDescent="0.25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17" t="s">
        <v>103</v>
      </c>
      <c r="S196" s="15" t="s">
        <v>49</v>
      </c>
      <c r="T196" s="21">
        <f>4367-2367</f>
        <v>2000</v>
      </c>
      <c r="U196" s="21">
        <f>2540+172+150</f>
        <v>2862</v>
      </c>
      <c r="V196" s="21">
        <v>2310</v>
      </c>
      <c r="W196" s="21">
        <f>1800-340</f>
        <v>1460</v>
      </c>
      <c r="X196" s="21">
        <v>1500</v>
      </c>
      <c r="Y196" s="21">
        <v>2300</v>
      </c>
      <c r="Z196" s="6">
        <f t="shared" si="16"/>
        <v>12432</v>
      </c>
      <c r="AA196" s="15">
        <v>2020</v>
      </c>
    </row>
    <row r="197" spans="1:27" ht="30" x14ac:dyDescent="0.25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17" t="s">
        <v>104</v>
      </c>
      <c r="S197" s="15" t="s">
        <v>15</v>
      </c>
      <c r="T197" s="8">
        <v>78529</v>
      </c>
      <c r="U197" s="8">
        <v>64700</v>
      </c>
      <c r="V197" s="8">
        <v>58800</v>
      </c>
      <c r="W197" s="8">
        <v>53263.3</v>
      </c>
      <c r="X197" s="8">
        <v>55000</v>
      </c>
      <c r="Y197" s="8">
        <v>70000</v>
      </c>
      <c r="Z197" s="5">
        <f t="shared" si="16"/>
        <v>380292.3</v>
      </c>
      <c r="AA197" s="15">
        <v>2020</v>
      </c>
    </row>
    <row r="198" spans="1:27" ht="30" x14ac:dyDescent="0.25">
      <c r="A198" s="55" t="s">
        <v>17</v>
      </c>
      <c r="B198" s="55" t="s">
        <v>18</v>
      </c>
      <c r="C198" s="55" t="s">
        <v>19</v>
      </c>
      <c r="D198" s="55" t="s">
        <v>17</v>
      </c>
      <c r="E198" s="55" t="s">
        <v>27</v>
      </c>
      <c r="F198" s="55" t="s">
        <v>17</v>
      </c>
      <c r="G198" s="55" t="s">
        <v>26</v>
      </c>
      <c r="H198" s="55" t="s">
        <v>17</v>
      </c>
      <c r="I198" s="55" t="s">
        <v>25</v>
      </c>
      <c r="J198" s="55" t="s">
        <v>18</v>
      </c>
      <c r="K198" s="55" t="s">
        <v>17</v>
      </c>
      <c r="L198" s="55" t="s">
        <v>28</v>
      </c>
      <c r="M198" s="55" t="s">
        <v>17</v>
      </c>
      <c r="N198" s="55" t="s">
        <v>17</v>
      </c>
      <c r="O198" s="55" t="s">
        <v>17</v>
      </c>
      <c r="P198" s="55" t="s">
        <v>17</v>
      </c>
      <c r="Q198" s="55" t="s">
        <v>17</v>
      </c>
      <c r="R198" s="56" t="s">
        <v>155</v>
      </c>
      <c r="S198" s="57" t="s">
        <v>53</v>
      </c>
      <c r="T198" s="59">
        <f>8750.1-1323.9</f>
        <v>7426.2000000000007</v>
      </c>
      <c r="U198" s="59">
        <f>4000-420.3-400</f>
        <v>3179.7</v>
      </c>
      <c r="V198" s="59">
        <f>V199+V200+V201</f>
        <v>14211</v>
      </c>
      <c r="W198" s="59">
        <f>W199</f>
        <v>1563.8000000000002</v>
      </c>
      <c r="X198" s="59">
        <f>X199</f>
        <v>2175</v>
      </c>
      <c r="Y198" s="59">
        <f>Y199</f>
        <v>2500</v>
      </c>
      <c r="Z198" s="59">
        <f t="shared" si="16"/>
        <v>31055.7</v>
      </c>
      <c r="AA198" s="57">
        <v>2020</v>
      </c>
    </row>
    <row r="199" spans="1:27" ht="30" x14ac:dyDescent="0.25">
      <c r="A199" s="55" t="s">
        <v>17</v>
      </c>
      <c r="B199" s="55" t="s">
        <v>18</v>
      </c>
      <c r="C199" s="55" t="s">
        <v>19</v>
      </c>
      <c r="D199" s="55" t="s">
        <v>17</v>
      </c>
      <c r="E199" s="55" t="s">
        <v>27</v>
      </c>
      <c r="F199" s="55" t="s">
        <v>17</v>
      </c>
      <c r="G199" s="55" t="s">
        <v>26</v>
      </c>
      <c r="H199" s="55" t="s">
        <v>17</v>
      </c>
      <c r="I199" s="55" t="s">
        <v>25</v>
      </c>
      <c r="J199" s="55" t="s">
        <v>18</v>
      </c>
      <c r="K199" s="55" t="s">
        <v>17</v>
      </c>
      <c r="L199" s="55" t="s">
        <v>28</v>
      </c>
      <c r="M199" s="55" t="s">
        <v>17</v>
      </c>
      <c r="N199" s="55" t="s">
        <v>17</v>
      </c>
      <c r="O199" s="55" t="s">
        <v>17</v>
      </c>
      <c r="P199" s="55" t="s">
        <v>17</v>
      </c>
      <c r="Q199" s="55" t="s">
        <v>17</v>
      </c>
      <c r="R199" s="56" t="s">
        <v>155</v>
      </c>
      <c r="S199" s="57" t="s">
        <v>53</v>
      </c>
      <c r="T199" s="58">
        <f>8750.1-1323.9</f>
        <v>7426.2000000000007</v>
      </c>
      <c r="U199" s="58">
        <f>4000-420.3-400</f>
        <v>3179.7</v>
      </c>
      <c r="V199" s="58">
        <f>2633-20-1100-100-322.5-125+125</f>
        <v>1090.5</v>
      </c>
      <c r="W199" s="58">
        <f>2777.8-75-277.8+1510.5+192.1-1488-429.9-20-625.9</f>
        <v>1563.8000000000002</v>
      </c>
      <c r="X199" s="58">
        <f>2500-325</f>
        <v>2175</v>
      </c>
      <c r="Y199" s="58">
        <v>2500</v>
      </c>
      <c r="Z199" s="59">
        <f t="shared" si="16"/>
        <v>17935.2</v>
      </c>
      <c r="AA199" s="57">
        <v>2020</v>
      </c>
    </row>
    <row r="200" spans="1:27" ht="30" x14ac:dyDescent="0.25">
      <c r="A200" s="55" t="s">
        <v>17</v>
      </c>
      <c r="B200" s="55" t="s">
        <v>18</v>
      </c>
      <c r="C200" s="55" t="s">
        <v>19</v>
      </c>
      <c r="D200" s="55" t="s">
        <v>17</v>
      </c>
      <c r="E200" s="55" t="s">
        <v>27</v>
      </c>
      <c r="F200" s="55" t="s">
        <v>17</v>
      </c>
      <c r="G200" s="55" t="s">
        <v>26</v>
      </c>
      <c r="H200" s="55" t="s">
        <v>17</v>
      </c>
      <c r="I200" s="55" t="s">
        <v>25</v>
      </c>
      <c r="J200" s="55" t="s">
        <v>18</v>
      </c>
      <c r="K200" s="55" t="s">
        <v>17</v>
      </c>
      <c r="L200" s="55" t="s">
        <v>28</v>
      </c>
      <c r="M200" s="55" t="s">
        <v>160</v>
      </c>
      <c r="N200" s="55" t="s">
        <v>17</v>
      </c>
      <c r="O200" s="55" t="s">
        <v>33</v>
      </c>
      <c r="P200" s="55" t="s">
        <v>18</v>
      </c>
      <c r="Q200" s="55" t="s">
        <v>183</v>
      </c>
      <c r="R200" s="56" t="s">
        <v>155</v>
      </c>
      <c r="S200" s="57" t="s">
        <v>53</v>
      </c>
      <c r="T200" s="58"/>
      <c r="U200" s="58"/>
      <c r="V200" s="58">
        <f>1389.1-770.4</f>
        <v>618.69999999999993</v>
      </c>
      <c r="W200" s="58"/>
      <c r="X200" s="58"/>
      <c r="Y200" s="58"/>
      <c r="Z200" s="59">
        <f t="shared" si="16"/>
        <v>618.69999999999993</v>
      </c>
      <c r="AA200" s="57">
        <v>2017</v>
      </c>
    </row>
    <row r="201" spans="1:27" ht="30" x14ac:dyDescent="0.25">
      <c r="A201" s="55" t="s">
        <v>17</v>
      </c>
      <c r="B201" s="55" t="s">
        <v>18</v>
      </c>
      <c r="C201" s="55" t="s">
        <v>19</v>
      </c>
      <c r="D201" s="55" t="s">
        <v>17</v>
      </c>
      <c r="E201" s="55" t="s">
        <v>27</v>
      </c>
      <c r="F201" s="55" t="s">
        <v>17</v>
      </c>
      <c r="G201" s="55" t="s">
        <v>26</v>
      </c>
      <c r="H201" s="55" t="s">
        <v>17</v>
      </c>
      <c r="I201" s="55" t="s">
        <v>25</v>
      </c>
      <c r="J201" s="55" t="s">
        <v>18</v>
      </c>
      <c r="K201" s="55" t="s">
        <v>17</v>
      </c>
      <c r="L201" s="55" t="s">
        <v>28</v>
      </c>
      <c r="M201" s="55" t="s">
        <v>18</v>
      </c>
      <c r="N201" s="55" t="s">
        <v>17</v>
      </c>
      <c r="O201" s="55" t="s">
        <v>33</v>
      </c>
      <c r="P201" s="55" t="s">
        <v>18</v>
      </c>
      <c r="Q201" s="55" t="s">
        <v>186</v>
      </c>
      <c r="R201" s="56" t="s">
        <v>155</v>
      </c>
      <c r="S201" s="57" t="s">
        <v>53</v>
      </c>
      <c r="T201" s="58"/>
      <c r="U201" s="58"/>
      <c r="V201" s="58">
        <v>12501.8</v>
      </c>
      <c r="W201" s="58"/>
      <c r="X201" s="58"/>
      <c r="Y201" s="58"/>
      <c r="Z201" s="59">
        <f t="shared" si="16"/>
        <v>12501.8</v>
      </c>
      <c r="AA201" s="57">
        <v>2017</v>
      </c>
    </row>
    <row r="202" spans="1:27" ht="30" x14ac:dyDescent="0.25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17" t="s">
        <v>105</v>
      </c>
      <c r="S202" s="15" t="s">
        <v>49</v>
      </c>
      <c r="T202" s="18">
        <f>5+6</f>
        <v>11</v>
      </c>
      <c r="U202" s="18">
        <v>6</v>
      </c>
      <c r="V202" s="18">
        <v>23</v>
      </c>
      <c r="W202" s="18">
        <f>4+14</f>
        <v>18</v>
      </c>
      <c r="X202" s="18"/>
      <c r="Y202" s="18">
        <v>0</v>
      </c>
      <c r="Z202" s="6">
        <f t="shared" si="16"/>
        <v>58</v>
      </c>
      <c r="AA202" s="15">
        <v>2020</v>
      </c>
    </row>
    <row r="203" spans="1:27" ht="30" x14ac:dyDescent="0.25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17" t="s">
        <v>106</v>
      </c>
      <c r="S203" s="15" t="s">
        <v>49</v>
      </c>
      <c r="T203" s="18">
        <f>9+6</f>
        <v>15</v>
      </c>
      <c r="U203" s="18">
        <v>3</v>
      </c>
      <c r="V203" s="18">
        <v>1</v>
      </c>
      <c r="W203" s="18">
        <v>3</v>
      </c>
      <c r="X203" s="18">
        <v>7</v>
      </c>
      <c r="Y203" s="18">
        <v>2</v>
      </c>
      <c r="Z203" s="6">
        <f t="shared" si="16"/>
        <v>31</v>
      </c>
      <c r="AA203" s="15">
        <v>2020</v>
      </c>
    </row>
    <row r="204" spans="1:27" ht="44.25" x14ac:dyDescent="0.25">
      <c r="A204" s="55"/>
      <c r="B204" s="55"/>
      <c r="C204" s="55"/>
      <c r="D204" s="55" t="s">
        <v>17</v>
      </c>
      <c r="E204" s="55" t="s">
        <v>27</v>
      </c>
      <c r="F204" s="55" t="s">
        <v>17</v>
      </c>
      <c r="G204" s="55" t="s">
        <v>26</v>
      </c>
      <c r="H204" s="55" t="s">
        <v>17</v>
      </c>
      <c r="I204" s="55" t="s">
        <v>25</v>
      </c>
      <c r="J204" s="55" t="s">
        <v>18</v>
      </c>
      <c r="K204" s="55" t="s">
        <v>17</v>
      </c>
      <c r="L204" s="55" t="s">
        <v>28</v>
      </c>
      <c r="M204" s="55" t="s">
        <v>17</v>
      </c>
      <c r="N204" s="55" t="s">
        <v>17</v>
      </c>
      <c r="O204" s="55" t="s">
        <v>17</v>
      </c>
      <c r="P204" s="55" t="s">
        <v>17</v>
      </c>
      <c r="Q204" s="55" t="s">
        <v>17</v>
      </c>
      <c r="R204" s="60" t="s">
        <v>107</v>
      </c>
      <c r="S204" s="57" t="s">
        <v>53</v>
      </c>
      <c r="T204" s="59">
        <f t="shared" ref="T204:Y204" si="17">T206+T209+T213+T217</f>
        <v>12968.2</v>
      </c>
      <c r="U204" s="59">
        <f t="shared" si="17"/>
        <v>13547.599999999999</v>
      </c>
      <c r="V204" s="59">
        <f t="shared" si="17"/>
        <v>23440.5</v>
      </c>
      <c r="W204" s="59">
        <f t="shared" si="17"/>
        <v>23968.799999999999</v>
      </c>
      <c r="X204" s="59">
        <f t="shared" si="17"/>
        <v>23041.600000000002</v>
      </c>
      <c r="Y204" s="59">
        <f t="shared" si="17"/>
        <v>23902.9</v>
      </c>
      <c r="Z204" s="59">
        <f>Z206+Z209+Z213+Z217</f>
        <v>120869.59999999999</v>
      </c>
      <c r="AA204" s="57">
        <v>2020</v>
      </c>
    </row>
    <row r="205" spans="1:27" ht="30" x14ac:dyDescent="0.25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17" t="s">
        <v>108</v>
      </c>
      <c r="S205" s="15" t="s">
        <v>22</v>
      </c>
      <c r="T205" s="8">
        <f t="shared" ref="T205:Z205" si="18">T207+T210+T214</f>
        <v>7673</v>
      </c>
      <c r="U205" s="8">
        <f t="shared" si="18"/>
        <v>4758</v>
      </c>
      <c r="V205" s="8">
        <f t="shared" si="18"/>
        <v>4301.5</v>
      </c>
      <c r="W205" s="8">
        <f t="shared" si="18"/>
        <v>5767.6</v>
      </c>
      <c r="X205" s="8">
        <f t="shared" si="18"/>
        <v>2140</v>
      </c>
      <c r="Y205" s="8">
        <f t="shared" si="18"/>
        <v>6482.5</v>
      </c>
      <c r="Z205" s="5">
        <f t="shared" si="18"/>
        <v>31122.6</v>
      </c>
      <c r="AA205" s="15">
        <v>2020</v>
      </c>
    </row>
    <row r="206" spans="1:27" ht="45" x14ac:dyDescent="0.25">
      <c r="A206" s="55" t="s">
        <v>17</v>
      </c>
      <c r="B206" s="55" t="s">
        <v>17</v>
      </c>
      <c r="C206" s="55" t="s">
        <v>28</v>
      </c>
      <c r="D206" s="55" t="s">
        <v>17</v>
      </c>
      <c r="E206" s="55" t="s">
        <v>27</v>
      </c>
      <c r="F206" s="55" t="s">
        <v>17</v>
      </c>
      <c r="G206" s="55" t="s">
        <v>26</v>
      </c>
      <c r="H206" s="55" t="s">
        <v>17</v>
      </c>
      <c r="I206" s="55" t="s">
        <v>25</v>
      </c>
      <c r="J206" s="55" t="s">
        <v>18</v>
      </c>
      <c r="K206" s="55" t="s">
        <v>17</v>
      </c>
      <c r="L206" s="55" t="s">
        <v>28</v>
      </c>
      <c r="M206" s="55" t="s">
        <v>17</v>
      </c>
      <c r="N206" s="55" t="s">
        <v>17</v>
      </c>
      <c r="O206" s="55" t="s">
        <v>17</v>
      </c>
      <c r="P206" s="55" t="s">
        <v>17</v>
      </c>
      <c r="Q206" s="55" t="s">
        <v>17</v>
      </c>
      <c r="R206" s="56" t="s">
        <v>109</v>
      </c>
      <c r="S206" s="57" t="s">
        <v>53</v>
      </c>
      <c r="T206" s="58">
        <f>2700-593.9</f>
        <v>2106.1</v>
      </c>
      <c r="U206" s="58">
        <f>2465.1-1132-246.5-62.4</f>
        <v>1024.1999999999998</v>
      </c>
      <c r="V206" s="58">
        <v>900</v>
      </c>
      <c r="W206" s="58">
        <f>252.2+1500.1-25.2-100</f>
        <v>1627.1</v>
      </c>
      <c r="X206" s="58">
        <f>252.2+1000-800</f>
        <v>452.20000000000005</v>
      </c>
      <c r="Y206" s="58">
        <v>252.2</v>
      </c>
      <c r="Z206" s="59">
        <f t="shared" ref="Z206:Z211" si="19">T206+U206+V206+W206+X206+Y206</f>
        <v>6361.7999999999993</v>
      </c>
      <c r="AA206" s="57">
        <v>2020</v>
      </c>
    </row>
    <row r="207" spans="1:27" ht="30" x14ac:dyDescent="0.25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17" t="s">
        <v>110</v>
      </c>
      <c r="S207" s="15" t="s">
        <v>22</v>
      </c>
      <c r="T207" s="8">
        <v>3238</v>
      </c>
      <c r="U207" s="8">
        <v>3553</v>
      </c>
      <c r="V207" s="8">
        <v>2077</v>
      </c>
      <c r="W207" s="8">
        <v>3958.6</v>
      </c>
      <c r="X207" s="8">
        <v>980</v>
      </c>
      <c r="Y207" s="8">
        <v>3929.1</v>
      </c>
      <c r="Z207" s="5">
        <f t="shared" si="19"/>
        <v>17735.7</v>
      </c>
      <c r="AA207" s="15">
        <v>2020</v>
      </c>
    </row>
    <row r="208" spans="1:27" ht="30" x14ac:dyDescent="0.25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17" t="s">
        <v>111</v>
      </c>
      <c r="S208" s="15" t="s">
        <v>49</v>
      </c>
      <c r="T208" s="21">
        <v>6</v>
      </c>
      <c r="U208" s="21">
        <v>4</v>
      </c>
      <c r="V208" s="21"/>
      <c r="W208" s="21"/>
      <c r="X208" s="21"/>
      <c r="Y208" s="21"/>
      <c r="Z208" s="6">
        <f t="shared" si="19"/>
        <v>10</v>
      </c>
      <c r="AA208" s="15">
        <v>2016</v>
      </c>
    </row>
    <row r="209" spans="1:32" ht="45" x14ac:dyDescent="0.25">
      <c r="A209" s="55" t="s">
        <v>17</v>
      </c>
      <c r="B209" s="55" t="s">
        <v>17</v>
      </c>
      <c r="C209" s="55" t="s">
        <v>27</v>
      </c>
      <c r="D209" s="55" t="s">
        <v>17</v>
      </c>
      <c r="E209" s="55" t="s">
        <v>27</v>
      </c>
      <c r="F209" s="55" t="s">
        <v>17</v>
      </c>
      <c r="G209" s="55" t="s">
        <v>26</v>
      </c>
      <c r="H209" s="55" t="s">
        <v>17</v>
      </c>
      <c r="I209" s="55" t="s">
        <v>25</v>
      </c>
      <c r="J209" s="55" t="s">
        <v>18</v>
      </c>
      <c r="K209" s="55" t="s">
        <v>17</v>
      </c>
      <c r="L209" s="55" t="s">
        <v>28</v>
      </c>
      <c r="M209" s="55" t="s">
        <v>17</v>
      </c>
      <c r="N209" s="55" t="s">
        <v>17</v>
      </c>
      <c r="O209" s="55" t="s">
        <v>17</v>
      </c>
      <c r="P209" s="55" t="s">
        <v>17</v>
      </c>
      <c r="Q209" s="55" t="s">
        <v>17</v>
      </c>
      <c r="R209" s="56" t="s">
        <v>109</v>
      </c>
      <c r="S209" s="57" t="s">
        <v>53</v>
      </c>
      <c r="T209" s="58">
        <f>813-490</f>
        <v>323</v>
      </c>
      <c r="U209" s="58">
        <f>742.3-200-100-176.9</f>
        <v>265.39999999999998</v>
      </c>
      <c r="V209" s="58">
        <f>500-24.8-343</f>
        <v>132.19999999999999</v>
      </c>
      <c r="W209" s="58">
        <f>150+1060.1-15-13.5</f>
        <v>1181.5999999999999</v>
      </c>
      <c r="X209" s="58">
        <f>150+1035.4-835.4</f>
        <v>350.00000000000011</v>
      </c>
      <c r="Y209" s="58">
        <v>150</v>
      </c>
      <c r="Z209" s="59">
        <f t="shared" si="19"/>
        <v>2402.1999999999998</v>
      </c>
      <c r="AA209" s="57">
        <v>2020</v>
      </c>
    </row>
    <row r="210" spans="1:32" ht="30" x14ac:dyDescent="0.25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17" t="s">
        <v>112</v>
      </c>
      <c r="S210" s="15" t="s">
        <v>22</v>
      </c>
      <c r="T210" s="8">
        <f>1000+2400</f>
        <v>3400</v>
      </c>
      <c r="U210" s="8">
        <f>913-708</f>
        <v>205</v>
      </c>
      <c r="V210" s="8">
        <v>602</v>
      </c>
      <c r="W210" s="8">
        <v>609</v>
      </c>
      <c r="X210" s="8">
        <v>780</v>
      </c>
      <c r="Y210" s="8">
        <v>867.4</v>
      </c>
      <c r="Z210" s="5">
        <f t="shared" si="19"/>
        <v>6463.4</v>
      </c>
      <c r="AA210" s="15">
        <v>2020</v>
      </c>
    </row>
    <row r="211" spans="1:32" ht="30" x14ac:dyDescent="0.25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17" t="s">
        <v>113</v>
      </c>
      <c r="S211" s="15" t="s">
        <v>6</v>
      </c>
      <c r="T211" s="8"/>
      <c r="U211" s="8">
        <f>365+498</f>
        <v>863</v>
      </c>
      <c r="V211" s="8">
        <v>125</v>
      </c>
      <c r="W211" s="8">
        <v>200</v>
      </c>
      <c r="X211" s="8">
        <v>300</v>
      </c>
      <c r="Y211" s="8">
        <v>347</v>
      </c>
      <c r="Z211" s="5">
        <f t="shared" si="19"/>
        <v>1835</v>
      </c>
      <c r="AA211" s="15">
        <v>2020</v>
      </c>
    </row>
    <row r="212" spans="1:32" ht="30" x14ac:dyDescent="0.25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17" t="s">
        <v>233</v>
      </c>
      <c r="S212" s="15" t="s">
        <v>49</v>
      </c>
      <c r="T212" s="8"/>
      <c r="U212" s="8"/>
      <c r="V212" s="8"/>
      <c r="W212" s="21">
        <v>20</v>
      </c>
      <c r="X212" s="21"/>
      <c r="Y212" s="21"/>
      <c r="Z212" s="6">
        <f>W212</f>
        <v>20</v>
      </c>
      <c r="AA212" s="15">
        <v>2018</v>
      </c>
    </row>
    <row r="213" spans="1:32" ht="45" x14ac:dyDescent="0.25">
      <c r="A213" s="55" t="s">
        <v>17</v>
      </c>
      <c r="B213" s="55" t="s">
        <v>17</v>
      </c>
      <c r="C213" s="55" t="s">
        <v>24</v>
      </c>
      <c r="D213" s="55" t="s">
        <v>17</v>
      </c>
      <c r="E213" s="55" t="s">
        <v>27</v>
      </c>
      <c r="F213" s="55" t="s">
        <v>17</v>
      </c>
      <c r="G213" s="55" t="s">
        <v>26</v>
      </c>
      <c r="H213" s="55" t="s">
        <v>17</v>
      </c>
      <c r="I213" s="55" t="s">
        <v>25</v>
      </c>
      <c r="J213" s="55" t="s">
        <v>18</v>
      </c>
      <c r="K213" s="55" t="s">
        <v>17</v>
      </c>
      <c r="L213" s="55" t="s">
        <v>28</v>
      </c>
      <c r="M213" s="55" t="s">
        <v>17</v>
      </c>
      <c r="N213" s="55" t="s">
        <v>17</v>
      </c>
      <c r="O213" s="55" t="s">
        <v>17</v>
      </c>
      <c r="P213" s="55" t="s">
        <v>17</v>
      </c>
      <c r="Q213" s="55" t="s">
        <v>17</v>
      </c>
      <c r="R213" s="56" t="s">
        <v>109</v>
      </c>
      <c r="S213" s="57" t="s">
        <v>53</v>
      </c>
      <c r="T213" s="58">
        <v>1094.2</v>
      </c>
      <c r="U213" s="58">
        <f>999-129.2-441.6</f>
        <v>428.19999999999993</v>
      </c>
      <c r="V213" s="58">
        <f>700-69-0.7</f>
        <v>630.29999999999995</v>
      </c>
      <c r="W213" s="58">
        <f>200+719.9-20-3.6</f>
        <v>896.3</v>
      </c>
      <c r="X213" s="58">
        <f>200+1100-900</f>
        <v>400</v>
      </c>
      <c r="Y213" s="58">
        <v>200</v>
      </c>
      <c r="Z213" s="59">
        <f>T213+U213+V213+W213+X213+Y213</f>
        <v>3649</v>
      </c>
      <c r="AA213" s="57">
        <v>2020</v>
      </c>
    </row>
    <row r="214" spans="1:32" ht="30" x14ac:dyDescent="0.25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17" t="s">
        <v>234</v>
      </c>
      <c r="S214" s="15" t="s">
        <v>22</v>
      </c>
      <c r="T214" s="8">
        <f>1944-909</f>
        <v>1035</v>
      </c>
      <c r="U214" s="8">
        <v>1000</v>
      </c>
      <c r="V214" s="8">
        <v>1622.5</v>
      </c>
      <c r="W214" s="8">
        <v>1200</v>
      </c>
      <c r="X214" s="8">
        <v>380</v>
      </c>
      <c r="Y214" s="8">
        <v>1686</v>
      </c>
      <c r="Z214" s="5">
        <f>T214+U214+V214+W214+X214+Y214</f>
        <v>6923.5</v>
      </c>
      <c r="AA214" s="15">
        <v>2020</v>
      </c>
    </row>
    <row r="215" spans="1:32" ht="30" customHeight="1" x14ac:dyDescent="0.25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17" t="s">
        <v>235</v>
      </c>
      <c r="S215" s="15" t="s">
        <v>22</v>
      </c>
      <c r="T215" s="8">
        <v>250</v>
      </c>
      <c r="U215" s="8">
        <v>280</v>
      </c>
      <c r="V215" s="8">
        <v>350</v>
      </c>
      <c r="W215" s="8">
        <v>400</v>
      </c>
      <c r="X215" s="8">
        <v>400</v>
      </c>
      <c r="Y215" s="8">
        <v>270</v>
      </c>
      <c r="Z215" s="5">
        <f>T215+U215+V215+W215+X215+Y215</f>
        <v>1950</v>
      </c>
      <c r="AA215" s="15">
        <v>2020</v>
      </c>
    </row>
    <row r="216" spans="1:32" ht="30.6" customHeight="1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17" t="s">
        <v>236</v>
      </c>
      <c r="S216" s="15" t="s">
        <v>49</v>
      </c>
      <c r="T216" s="8"/>
      <c r="U216" s="8"/>
      <c r="V216" s="8"/>
      <c r="W216" s="21">
        <v>7</v>
      </c>
      <c r="X216" s="21"/>
      <c r="Y216" s="21"/>
      <c r="Z216" s="6">
        <f>W216</f>
        <v>7</v>
      </c>
      <c r="AA216" s="15">
        <v>2018</v>
      </c>
    </row>
    <row r="217" spans="1:32" ht="44.45" customHeight="1" x14ac:dyDescent="0.25">
      <c r="A217" s="55" t="s">
        <v>17</v>
      </c>
      <c r="B217" s="55" t="s">
        <v>18</v>
      </c>
      <c r="C217" s="55" t="s">
        <v>19</v>
      </c>
      <c r="D217" s="55" t="s">
        <v>17</v>
      </c>
      <c r="E217" s="55" t="s">
        <v>27</v>
      </c>
      <c r="F217" s="55" t="s">
        <v>17</v>
      </c>
      <c r="G217" s="55" t="s">
        <v>26</v>
      </c>
      <c r="H217" s="55" t="s">
        <v>17</v>
      </c>
      <c r="I217" s="55" t="s">
        <v>25</v>
      </c>
      <c r="J217" s="55" t="s">
        <v>18</v>
      </c>
      <c r="K217" s="55" t="s">
        <v>17</v>
      </c>
      <c r="L217" s="55" t="s">
        <v>28</v>
      </c>
      <c r="M217" s="55" t="s">
        <v>17</v>
      </c>
      <c r="N217" s="55" t="s">
        <v>17</v>
      </c>
      <c r="O217" s="55" t="s">
        <v>17</v>
      </c>
      <c r="P217" s="55" t="s">
        <v>17</v>
      </c>
      <c r="Q217" s="55" t="s">
        <v>17</v>
      </c>
      <c r="R217" s="56" t="s">
        <v>109</v>
      </c>
      <c r="S217" s="57" t="s">
        <v>53</v>
      </c>
      <c r="T217" s="58">
        <f>30482.9-20300-474-264</f>
        <v>9444.9000000000015</v>
      </c>
      <c r="U217" s="58">
        <f>9173.4+420.3+1284.7+993.1-41.7</f>
        <v>11829.8</v>
      </c>
      <c r="V217" s="58">
        <f>19658.1-40+759.9+1400-1400+1400</f>
        <v>21778</v>
      </c>
      <c r="W217" s="58">
        <f>23488.8-3300+75</f>
        <v>20263.8</v>
      </c>
      <c r="X217" s="58">
        <f>21794.4+45</f>
        <v>21839.4</v>
      </c>
      <c r="Y217" s="58">
        <v>23300.7</v>
      </c>
      <c r="Z217" s="59">
        <f>T217+U217+V217+W217+X217+Y217</f>
        <v>108456.59999999999</v>
      </c>
      <c r="AA217" s="57">
        <v>2020</v>
      </c>
    </row>
    <row r="218" spans="1:32" s="1" customFormat="1" ht="45" x14ac:dyDescent="0.25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17" t="s">
        <v>237</v>
      </c>
      <c r="S218" s="15" t="s">
        <v>68</v>
      </c>
      <c r="T218" s="8">
        <v>1689.3</v>
      </c>
      <c r="U218" s="8">
        <v>2883.7</v>
      </c>
      <c r="V218" s="8">
        <v>2987.6</v>
      </c>
      <c r="W218" s="8">
        <v>2987.6</v>
      </c>
      <c r="X218" s="8">
        <v>2676.4</v>
      </c>
      <c r="Y218" s="8">
        <v>2676.4</v>
      </c>
      <c r="Z218" s="5">
        <f>(T218+U218+V218+W218+X218+Y218)</f>
        <v>15901</v>
      </c>
      <c r="AA218" s="15">
        <v>2020</v>
      </c>
      <c r="AB218" s="40"/>
      <c r="AC218" s="73"/>
      <c r="AD218" s="40"/>
    </row>
    <row r="219" spans="1:32" ht="46.15" customHeight="1" x14ac:dyDescent="0.25">
      <c r="A219" s="55" t="s">
        <v>17</v>
      </c>
      <c r="B219" s="55" t="s">
        <v>18</v>
      </c>
      <c r="C219" s="55" t="s">
        <v>19</v>
      </c>
      <c r="D219" s="55" t="s">
        <v>17</v>
      </c>
      <c r="E219" s="55" t="s">
        <v>27</v>
      </c>
      <c r="F219" s="55" t="s">
        <v>17</v>
      </c>
      <c r="G219" s="55" t="s">
        <v>26</v>
      </c>
      <c r="H219" s="55" t="s">
        <v>17</v>
      </c>
      <c r="I219" s="55" t="s">
        <v>25</v>
      </c>
      <c r="J219" s="55" t="s">
        <v>18</v>
      </c>
      <c r="K219" s="55" t="s">
        <v>17</v>
      </c>
      <c r="L219" s="55" t="s">
        <v>28</v>
      </c>
      <c r="M219" s="55" t="s">
        <v>17</v>
      </c>
      <c r="N219" s="55" t="s">
        <v>17</v>
      </c>
      <c r="O219" s="55" t="s">
        <v>17</v>
      </c>
      <c r="P219" s="55" t="s">
        <v>17</v>
      </c>
      <c r="Q219" s="55" t="s">
        <v>17</v>
      </c>
      <c r="R219" s="56" t="s">
        <v>114</v>
      </c>
      <c r="S219" s="57" t="s">
        <v>53</v>
      </c>
      <c r="T219" s="59">
        <v>919</v>
      </c>
      <c r="U219" s="59">
        <f>1250+185-125</f>
        <v>1310</v>
      </c>
      <c r="V219" s="59">
        <f>1000+40+20+100+200+100</f>
        <v>1460</v>
      </c>
      <c r="W219" s="59">
        <f>800-80</f>
        <v>720</v>
      </c>
      <c r="X219" s="59">
        <f>499.8+130.2</f>
        <v>630</v>
      </c>
      <c r="Y219" s="59">
        <v>500</v>
      </c>
      <c r="Z219" s="59">
        <f t="shared" ref="Z219:Z230" si="20">T219+U219+V219+W219+X219+Y219</f>
        <v>5539</v>
      </c>
      <c r="AA219" s="57">
        <v>2020</v>
      </c>
    </row>
    <row r="220" spans="1:32" s="22" customFormat="1" ht="30" x14ac:dyDescent="0.25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17" t="s">
        <v>115</v>
      </c>
      <c r="S220" s="15" t="s">
        <v>49</v>
      </c>
      <c r="T220" s="18">
        <v>70</v>
      </c>
      <c r="U220" s="18">
        <v>75</v>
      </c>
      <c r="V220" s="18">
        <v>85</v>
      </c>
      <c r="W220" s="18">
        <v>13</v>
      </c>
      <c r="X220" s="18">
        <v>15</v>
      </c>
      <c r="Y220" s="18">
        <v>15</v>
      </c>
      <c r="Z220" s="6">
        <f t="shared" si="20"/>
        <v>273</v>
      </c>
      <c r="AA220" s="15">
        <v>2020</v>
      </c>
      <c r="AB220" s="40"/>
      <c r="AC220" s="73"/>
      <c r="AD220" s="40"/>
      <c r="AE220" s="1"/>
      <c r="AF220" s="1"/>
    </row>
    <row r="221" spans="1:32" s="22" customFormat="1" ht="30" x14ac:dyDescent="0.25">
      <c r="A221" s="55"/>
      <c r="B221" s="55"/>
      <c r="C221" s="55"/>
      <c r="D221" s="55" t="s">
        <v>17</v>
      </c>
      <c r="E221" s="55" t="s">
        <v>27</v>
      </c>
      <c r="F221" s="55" t="s">
        <v>17</v>
      </c>
      <c r="G221" s="55" t="s">
        <v>26</v>
      </c>
      <c r="H221" s="55" t="s">
        <v>17</v>
      </c>
      <c r="I221" s="55" t="s">
        <v>25</v>
      </c>
      <c r="J221" s="55" t="s">
        <v>18</v>
      </c>
      <c r="K221" s="55" t="s">
        <v>17</v>
      </c>
      <c r="L221" s="55" t="s">
        <v>28</v>
      </c>
      <c r="M221" s="55" t="s">
        <v>17</v>
      </c>
      <c r="N221" s="55" t="s">
        <v>17</v>
      </c>
      <c r="O221" s="55" t="s">
        <v>17</v>
      </c>
      <c r="P221" s="55" t="s">
        <v>17</v>
      </c>
      <c r="Q221" s="55" t="s">
        <v>17</v>
      </c>
      <c r="R221" s="56" t="s">
        <v>170</v>
      </c>
      <c r="S221" s="57" t="s">
        <v>53</v>
      </c>
      <c r="T221" s="58"/>
      <c r="U221" s="59">
        <f>U223</f>
        <v>7566.6</v>
      </c>
      <c r="V221" s="59">
        <f>V223+V224</f>
        <v>19246.400000000001</v>
      </c>
      <c r="W221" s="59"/>
      <c r="X221" s="59"/>
      <c r="Y221" s="59"/>
      <c r="Z221" s="59">
        <f t="shared" si="20"/>
        <v>26813</v>
      </c>
      <c r="AA221" s="57">
        <v>2017</v>
      </c>
      <c r="AB221" s="40"/>
      <c r="AC221" s="73"/>
      <c r="AD221" s="40"/>
      <c r="AE221" s="1"/>
      <c r="AF221" s="1"/>
    </row>
    <row r="222" spans="1:32" s="1" customFormat="1" ht="45" x14ac:dyDescent="0.25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17" t="s">
        <v>210</v>
      </c>
      <c r="S222" s="15" t="s">
        <v>48</v>
      </c>
      <c r="T222" s="18"/>
      <c r="U222" s="18">
        <v>47</v>
      </c>
      <c r="V222" s="18">
        <f>V228+V229</f>
        <v>136</v>
      </c>
      <c r="W222" s="18"/>
      <c r="X222" s="18"/>
      <c r="Y222" s="18"/>
      <c r="Z222" s="6">
        <f t="shared" si="20"/>
        <v>183</v>
      </c>
      <c r="AA222" s="15">
        <v>2017</v>
      </c>
      <c r="AB222" s="40"/>
      <c r="AC222" s="73"/>
      <c r="AD222" s="40"/>
    </row>
    <row r="223" spans="1:32" s="22" customFormat="1" ht="30" x14ac:dyDescent="0.25">
      <c r="A223" s="55" t="s">
        <v>17</v>
      </c>
      <c r="B223" s="55" t="s">
        <v>17</v>
      </c>
      <c r="C223" s="55" t="s">
        <v>33</v>
      </c>
      <c r="D223" s="55" t="s">
        <v>17</v>
      </c>
      <c r="E223" s="55" t="s">
        <v>27</v>
      </c>
      <c r="F223" s="55" t="s">
        <v>17</v>
      </c>
      <c r="G223" s="55" t="s">
        <v>26</v>
      </c>
      <c r="H223" s="55" t="s">
        <v>17</v>
      </c>
      <c r="I223" s="55" t="s">
        <v>25</v>
      </c>
      <c r="J223" s="55" t="s">
        <v>18</v>
      </c>
      <c r="K223" s="55" t="s">
        <v>17</v>
      </c>
      <c r="L223" s="55" t="s">
        <v>28</v>
      </c>
      <c r="M223" s="55" t="s">
        <v>17</v>
      </c>
      <c r="N223" s="55" t="s">
        <v>17</v>
      </c>
      <c r="O223" s="55" t="s">
        <v>17</v>
      </c>
      <c r="P223" s="55" t="s">
        <v>17</v>
      </c>
      <c r="Q223" s="55" t="s">
        <v>17</v>
      </c>
      <c r="R223" s="56" t="s">
        <v>170</v>
      </c>
      <c r="S223" s="57" t="s">
        <v>53</v>
      </c>
      <c r="T223" s="58"/>
      <c r="U223" s="59">
        <f>9884-2300-17.4</f>
        <v>7566.6</v>
      </c>
      <c r="V223" s="59"/>
      <c r="W223" s="58"/>
      <c r="X223" s="58"/>
      <c r="Y223" s="58"/>
      <c r="Z223" s="59">
        <f t="shared" si="20"/>
        <v>7566.6</v>
      </c>
      <c r="AA223" s="57">
        <v>2016</v>
      </c>
      <c r="AB223" s="40"/>
      <c r="AC223" s="73"/>
      <c r="AD223" s="40"/>
      <c r="AE223" s="1"/>
      <c r="AF223" s="1"/>
    </row>
    <row r="224" spans="1:32" s="22" customFormat="1" ht="30" x14ac:dyDescent="0.25">
      <c r="A224" s="55" t="s">
        <v>17</v>
      </c>
      <c r="B224" s="55" t="s">
        <v>18</v>
      </c>
      <c r="C224" s="55" t="s">
        <v>19</v>
      </c>
      <c r="D224" s="55" t="s">
        <v>17</v>
      </c>
      <c r="E224" s="55" t="s">
        <v>27</v>
      </c>
      <c r="F224" s="55" t="s">
        <v>17</v>
      </c>
      <c r="G224" s="55" t="s">
        <v>26</v>
      </c>
      <c r="H224" s="55" t="s">
        <v>17</v>
      </c>
      <c r="I224" s="55" t="s">
        <v>25</v>
      </c>
      <c r="J224" s="55" t="s">
        <v>18</v>
      </c>
      <c r="K224" s="55" t="s">
        <v>17</v>
      </c>
      <c r="L224" s="55" t="s">
        <v>28</v>
      </c>
      <c r="M224" s="55" t="s">
        <v>17</v>
      </c>
      <c r="N224" s="55" t="s">
        <v>17</v>
      </c>
      <c r="O224" s="55" t="s">
        <v>17</v>
      </c>
      <c r="P224" s="55" t="s">
        <v>17</v>
      </c>
      <c r="Q224" s="55" t="s">
        <v>17</v>
      </c>
      <c r="R224" s="56" t="s">
        <v>170</v>
      </c>
      <c r="S224" s="57" t="s">
        <v>53</v>
      </c>
      <c r="T224" s="58"/>
      <c r="U224" s="59"/>
      <c r="V224" s="59">
        <f>V225+V226+V227</f>
        <v>19246.400000000001</v>
      </c>
      <c r="W224" s="59"/>
      <c r="X224" s="59"/>
      <c r="Y224" s="59"/>
      <c r="Z224" s="59">
        <f t="shared" si="20"/>
        <v>19246.400000000001</v>
      </c>
      <c r="AA224" s="57">
        <v>2017</v>
      </c>
      <c r="AB224" s="40"/>
      <c r="AC224" s="73"/>
      <c r="AD224" s="40"/>
      <c r="AE224" s="1"/>
      <c r="AF224" s="1"/>
    </row>
    <row r="225" spans="1:32" s="22" customFormat="1" ht="30" x14ac:dyDescent="0.25">
      <c r="A225" s="55" t="s">
        <v>17</v>
      </c>
      <c r="B225" s="55" t="s">
        <v>18</v>
      </c>
      <c r="C225" s="55" t="s">
        <v>19</v>
      </c>
      <c r="D225" s="55" t="s">
        <v>17</v>
      </c>
      <c r="E225" s="55" t="s">
        <v>27</v>
      </c>
      <c r="F225" s="55" t="s">
        <v>17</v>
      </c>
      <c r="G225" s="55" t="s">
        <v>26</v>
      </c>
      <c r="H225" s="55" t="s">
        <v>17</v>
      </c>
      <c r="I225" s="55" t="s">
        <v>25</v>
      </c>
      <c r="J225" s="55" t="s">
        <v>18</v>
      </c>
      <c r="K225" s="55" t="s">
        <v>17</v>
      </c>
      <c r="L225" s="55" t="s">
        <v>28</v>
      </c>
      <c r="M225" s="55" t="s">
        <v>17</v>
      </c>
      <c r="N225" s="55" t="s">
        <v>17</v>
      </c>
      <c r="O225" s="55" t="s">
        <v>17</v>
      </c>
      <c r="P225" s="55" t="s">
        <v>17</v>
      </c>
      <c r="Q225" s="55" t="s">
        <v>17</v>
      </c>
      <c r="R225" s="56" t="s">
        <v>170</v>
      </c>
      <c r="S225" s="57" t="s">
        <v>53</v>
      </c>
      <c r="T225" s="58"/>
      <c r="U225" s="59"/>
      <c r="V225" s="58">
        <f>2613.8+1977+73.6</f>
        <v>4664.4000000000005</v>
      </c>
      <c r="W225" s="58"/>
      <c r="X225" s="58"/>
      <c r="Y225" s="58"/>
      <c r="Z225" s="59">
        <f t="shared" si="20"/>
        <v>4664.4000000000005</v>
      </c>
      <c r="AA225" s="57">
        <v>2017</v>
      </c>
      <c r="AB225" s="40"/>
      <c r="AC225" s="73"/>
      <c r="AD225" s="40"/>
      <c r="AE225" s="1"/>
      <c r="AF225" s="1"/>
    </row>
    <row r="226" spans="1:32" s="22" customFormat="1" ht="30" x14ac:dyDescent="0.25">
      <c r="A226" s="55" t="s">
        <v>17</v>
      </c>
      <c r="B226" s="55" t="s">
        <v>18</v>
      </c>
      <c r="C226" s="55" t="s">
        <v>19</v>
      </c>
      <c r="D226" s="55" t="s">
        <v>17</v>
      </c>
      <c r="E226" s="55" t="s">
        <v>27</v>
      </c>
      <c r="F226" s="55" t="s">
        <v>17</v>
      </c>
      <c r="G226" s="55" t="s">
        <v>26</v>
      </c>
      <c r="H226" s="55" t="s">
        <v>17</v>
      </c>
      <c r="I226" s="55" t="s">
        <v>25</v>
      </c>
      <c r="J226" s="55" t="s">
        <v>18</v>
      </c>
      <c r="K226" s="55" t="s">
        <v>17</v>
      </c>
      <c r="L226" s="55" t="s">
        <v>28</v>
      </c>
      <c r="M226" s="55" t="s">
        <v>160</v>
      </c>
      <c r="N226" s="55" t="s">
        <v>17</v>
      </c>
      <c r="O226" s="55" t="s">
        <v>33</v>
      </c>
      <c r="P226" s="55" t="s">
        <v>18</v>
      </c>
      <c r="Q226" s="55" t="s">
        <v>183</v>
      </c>
      <c r="R226" s="56" t="s">
        <v>170</v>
      </c>
      <c r="S226" s="57" t="s">
        <v>53</v>
      </c>
      <c r="T226" s="58"/>
      <c r="U226" s="59"/>
      <c r="V226" s="58">
        <v>1458.2</v>
      </c>
      <c r="W226" s="58"/>
      <c r="X226" s="58"/>
      <c r="Y226" s="58"/>
      <c r="Z226" s="59">
        <f t="shared" si="20"/>
        <v>1458.2</v>
      </c>
      <c r="AA226" s="57">
        <v>2017</v>
      </c>
      <c r="AB226" s="40"/>
      <c r="AC226" s="73"/>
      <c r="AD226" s="40"/>
      <c r="AE226" s="1"/>
      <c r="AF226" s="1"/>
    </row>
    <row r="227" spans="1:32" s="22" customFormat="1" ht="30" x14ac:dyDescent="0.25">
      <c r="A227" s="55" t="s">
        <v>17</v>
      </c>
      <c r="B227" s="55" t="s">
        <v>18</v>
      </c>
      <c r="C227" s="55" t="s">
        <v>19</v>
      </c>
      <c r="D227" s="55" t="s">
        <v>17</v>
      </c>
      <c r="E227" s="55" t="s">
        <v>27</v>
      </c>
      <c r="F227" s="55" t="s">
        <v>17</v>
      </c>
      <c r="G227" s="55" t="s">
        <v>26</v>
      </c>
      <c r="H227" s="55" t="s">
        <v>17</v>
      </c>
      <c r="I227" s="55" t="s">
        <v>25</v>
      </c>
      <c r="J227" s="55" t="s">
        <v>18</v>
      </c>
      <c r="K227" s="55" t="s">
        <v>17</v>
      </c>
      <c r="L227" s="55" t="s">
        <v>28</v>
      </c>
      <c r="M227" s="55" t="s">
        <v>18</v>
      </c>
      <c r="N227" s="55" t="s">
        <v>17</v>
      </c>
      <c r="O227" s="55" t="s">
        <v>33</v>
      </c>
      <c r="P227" s="55" t="s">
        <v>18</v>
      </c>
      <c r="Q227" s="55" t="s">
        <v>186</v>
      </c>
      <c r="R227" s="56" t="s">
        <v>170</v>
      </c>
      <c r="S227" s="57" t="s">
        <v>53</v>
      </c>
      <c r="T227" s="58"/>
      <c r="U227" s="59"/>
      <c r="V227" s="58">
        <v>13123.8</v>
      </c>
      <c r="W227" s="58"/>
      <c r="X227" s="58"/>
      <c r="Y227" s="58"/>
      <c r="Z227" s="59">
        <f t="shared" si="20"/>
        <v>13123.8</v>
      </c>
      <c r="AA227" s="57">
        <v>2017</v>
      </c>
      <c r="AB227" s="40"/>
      <c r="AC227" s="73"/>
      <c r="AD227" s="40"/>
      <c r="AE227" s="1"/>
      <c r="AF227" s="1"/>
    </row>
    <row r="228" spans="1:32" s="1" customFormat="1" ht="30" x14ac:dyDescent="0.25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17" t="s">
        <v>213</v>
      </c>
      <c r="S228" s="15" t="s">
        <v>48</v>
      </c>
      <c r="T228" s="18"/>
      <c r="U228" s="18">
        <v>47</v>
      </c>
      <c r="V228" s="18">
        <f>9+87</f>
        <v>96</v>
      </c>
      <c r="W228" s="18"/>
      <c r="X228" s="18"/>
      <c r="Y228" s="18"/>
      <c r="Z228" s="6">
        <f t="shared" si="20"/>
        <v>143</v>
      </c>
      <c r="AA228" s="15">
        <v>2017</v>
      </c>
      <c r="AB228" s="40"/>
      <c r="AC228" s="73"/>
      <c r="AD228" s="40"/>
    </row>
    <row r="229" spans="1:32" s="1" customFormat="1" ht="30" x14ac:dyDescent="0.25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17" t="s">
        <v>214</v>
      </c>
      <c r="S229" s="15" t="s">
        <v>48</v>
      </c>
      <c r="T229" s="18"/>
      <c r="U229" s="18"/>
      <c r="V229" s="18">
        <v>40</v>
      </c>
      <c r="W229" s="18"/>
      <c r="X229" s="18"/>
      <c r="Y229" s="18"/>
      <c r="Z229" s="6">
        <f t="shared" si="20"/>
        <v>40</v>
      </c>
      <c r="AA229" s="15">
        <v>2017</v>
      </c>
      <c r="AB229" s="40"/>
      <c r="AC229" s="73"/>
      <c r="AD229" s="40"/>
    </row>
    <row r="230" spans="1:32" s="1" customFormat="1" ht="75" x14ac:dyDescent="0.25">
      <c r="A230" s="55" t="s">
        <v>17</v>
      </c>
      <c r="B230" s="55" t="s">
        <v>18</v>
      </c>
      <c r="C230" s="55" t="s">
        <v>19</v>
      </c>
      <c r="D230" s="55" t="s">
        <v>17</v>
      </c>
      <c r="E230" s="55" t="s">
        <v>27</v>
      </c>
      <c r="F230" s="55" t="s">
        <v>17</v>
      </c>
      <c r="G230" s="55" t="s">
        <v>26</v>
      </c>
      <c r="H230" s="55" t="s">
        <v>17</v>
      </c>
      <c r="I230" s="55" t="s">
        <v>25</v>
      </c>
      <c r="J230" s="55" t="s">
        <v>18</v>
      </c>
      <c r="K230" s="55" t="s">
        <v>17</v>
      </c>
      <c r="L230" s="55" t="s">
        <v>28</v>
      </c>
      <c r="M230" s="55" t="s">
        <v>17</v>
      </c>
      <c r="N230" s="55" t="s">
        <v>17</v>
      </c>
      <c r="O230" s="55" t="s">
        <v>17</v>
      </c>
      <c r="P230" s="55" t="s">
        <v>17</v>
      </c>
      <c r="Q230" s="55" t="s">
        <v>17</v>
      </c>
      <c r="R230" s="56" t="s">
        <v>181</v>
      </c>
      <c r="S230" s="57" t="s">
        <v>53</v>
      </c>
      <c r="T230" s="58"/>
      <c r="U230" s="59">
        <v>76158.5</v>
      </c>
      <c r="V230" s="59"/>
      <c r="W230" s="58"/>
      <c r="X230" s="58"/>
      <c r="Y230" s="58"/>
      <c r="Z230" s="59">
        <f t="shared" si="20"/>
        <v>76158.5</v>
      </c>
      <c r="AA230" s="57">
        <v>2016</v>
      </c>
      <c r="AB230" s="40"/>
      <c r="AC230" s="73"/>
      <c r="AD230" s="40"/>
    </row>
    <row r="231" spans="1:32" s="1" customFormat="1" ht="30" x14ac:dyDescent="0.25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17" t="s">
        <v>126</v>
      </c>
      <c r="S231" s="15" t="s">
        <v>4</v>
      </c>
      <c r="T231" s="21"/>
      <c r="U231" s="21">
        <v>100</v>
      </c>
      <c r="V231" s="21"/>
      <c r="W231" s="21"/>
      <c r="X231" s="21"/>
      <c r="Y231" s="21"/>
      <c r="Z231" s="6">
        <v>100</v>
      </c>
      <c r="AA231" s="15">
        <v>2016</v>
      </c>
      <c r="AB231" s="40"/>
      <c r="AC231" s="73"/>
      <c r="AD231" s="40"/>
    </row>
    <row r="232" spans="1:32" s="22" customFormat="1" ht="45" x14ac:dyDescent="0.25">
      <c r="A232" s="55" t="s">
        <v>17</v>
      </c>
      <c r="B232" s="55" t="s">
        <v>18</v>
      </c>
      <c r="C232" s="55" t="s">
        <v>19</v>
      </c>
      <c r="D232" s="55" t="s">
        <v>17</v>
      </c>
      <c r="E232" s="55" t="s">
        <v>27</v>
      </c>
      <c r="F232" s="55" t="s">
        <v>17</v>
      </c>
      <c r="G232" s="55" t="s">
        <v>26</v>
      </c>
      <c r="H232" s="55" t="s">
        <v>17</v>
      </c>
      <c r="I232" s="55" t="s">
        <v>25</v>
      </c>
      <c r="J232" s="55" t="s">
        <v>18</v>
      </c>
      <c r="K232" s="55" t="s">
        <v>17</v>
      </c>
      <c r="L232" s="55" t="s">
        <v>28</v>
      </c>
      <c r="M232" s="55" t="s">
        <v>18</v>
      </c>
      <c r="N232" s="55" t="s">
        <v>17</v>
      </c>
      <c r="O232" s="55" t="s">
        <v>33</v>
      </c>
      <c r="P232" s="55" t="s">
        <v>18</v>
      </c>
      <c r="Q232" s="55" t="s">
        <v>186</v>
      </c>
      <c r="R232" s="56" t="s">
        <v>223</v>
      </c>
      <c r="S232" s="57" t="s">
        <v>53</v>
      </c>
      <c r="T232" s="58"/>
      <c r="U232" s="59"/>
      <c r="V232" s="59">
        <f>V233</f>
        <v>43090.8</v>
      </c>
      <c r="W232" s="59">
        <f>W234+W235</f>
        <v>38303</v>
      </c>
      <c r="X232" s="59"/>
      <c r="Y232" s="59"/>
      <c r="Z232" s="59">
        <f t="shared" ref="Z232:Z240" si="21">T232+U232+V232+W232+X232+Y232</f>
        <v>81393.8</v>
      </c>
      <c r="AA232" s="57">
        <v>2018</v>
      </c>
      <c r="AB232" s="40"/>
      <c r="AC232" s="73"/>
      <c r="AD232" s="40"/>
      <c r="AE232" s="1"/>
      <c r="AF232" s="1"/>
    </row>
    <row r="233" spans="1:32" s="22" customFormat="1" ht="45" x14ac:dyDescent="0.25">
      <c r="A233" s="55" t="s">
        <v>17</v>
      </c>
      <c r="B233" s="55" t="s">
        <v>18</v>
      </c>
      <c r="C233" s="55" t="s">
        <v>19</v>
      </c>
      <c r="D233" s="55" t="s">
        <v>17</v>
      </c>
      <c r="E233" s="55" t="s">
        <v>27</v>
      </c>
      <c r="F233" s="55" t="s">
        <v>17</v>
      </c>
      <c r="G233" s="55" t="s">
        <v>26</v>
      </c>
      <c r="H233" s="55" t="s">
        <v>17</v>
      </c>
      <c r="I233" s="55" t="s">
        <v>25</v>
      </c>
      <c r="J233" s="55" t="s">
        <v>18</v>
      </c>
      <c r="K233" s="55" t="s">
        <v>17</v>
      </c>
      <c r="L233" s="55" t="s">
        <v>28</v>
      </c>
      <c r="M233" s="55" t="s">
        <v>18</v>
      </c>
      <c r="N233" s="55" t="s">
        <v>17</v>
      </c>
      <c r="O233" s="55" t="s">
        <v>33</v>
      </c>
      <c r="P233" s="55" t="s">
        <v>18</v>
      </c>
      <c r="Q233" s="55" t="s">
        <v>186</v>
      </c>
      <c r="R233" s="56" t="s">
        <v>223</v>
      </c>
      <c r="S233" s="57" t="s">
        <v>53</v>
      </c>
      <c r="T233" s="58"/>
      <c r="U233" s="59"/>
      <c r="V233" s="58">
        <v>43090.8</v>
      </c>
      <c r="W233" s="58"/>
      <c r="X233" s="58"/>
      <c r="Y233" s="58"/>
      <c r="Z233" s="59">
        <f t="shared" si="21"/>
        <v>43090.8</v>
      </c>
      <c r="AA233" s="57">
        <v>2017</v>
      </c>
      <c r="AB233" s="40"/>
      <c r="AC233" s="73"/>
      <c r="AD233" s="40"/>
      <c r="AE233" s="1"/>
      <c r="AF233" s="1"/>
    </row>
    <row r="234" spans="1:32" s="22" customFormat="1" ht="45" x14ac:dyDescent="0.25">
      <c r="A234" s="55" t="s">
        <v>17</v>
      </c>
      <c r="B234" s="55" t="s">
        <v>18</v>
      </c>
      <c r="C234" s="55" t="s">
        <v>19</v>
      </c>
      <c r="D234" s="55" t="s">
        <v>17</v>
      </c>
      <c r="E234" s="55" t="s">
        <v>27</v>
      </c>
      <c r="F234" s="55" t="s">
        <v>17</v>
      </c>
      <c r="G234" s="55" t="s">
        <v>26</v>
      </c>
      <c r="H234" s="55" t="s">
        <v>17</v>
      </c>
      <c r="I234" s="55" t="s">
        <v>25</v>
      </c>
      <c r="J234" s="55" t="s">
        <v>18</v>
      </c>
      <c r="K234" s="55" t="s">
        <v>17</v>
      </c>
      <c r="L234" s="55" t="s">
        <v>28</v>
      </c>
      <c r="M234" s="55" t="s">
        <v>18</v>
      </c>
      <c r="N234" s="55" t="s">
        <v>17</v>
      </c>
      <c r="O234" s="55" t="s">
        <v>25</v>
      </c>
      <c r="P234" s="55" t="s">
        <v>24</v>
      </c>
      <c r="Q234" s="55" t="s">
        <v>227</v>
      </c>
      <c r="R234" s="56" t="s">
        <v>223</v>
      </c>
      <c r="S234" s="57" t="s">
        <v>53</v>
      </c>
      <c r="T234" s="58"/>
      <c r="U234" s="59"/>
      <c r="V234" s="59"/>
      <c r="W234" s="58">
        <v>38303</v>
      </c>
      <c r="X234" s="58"/>
      <c r="Y234" s="58"/>
      <c r="Z234" s="59">
        <f t="shared" si="21"/>
        <v>38303</v>
      </c>
      <c r="AA234" s="57">
        <v>2018</v>
      </c>
      <c r="AB234" s="40"/>
      <c r="AC234" s="73"/>
      <c r="AD234" s="40"/>
      <c r="AE234" s="1"/>
      <c r="AF234" s="1"/>
    </row>
    <row r="235" spans="1:32" s="22" customFormat="1" ht="45" hidden="1" x14ac:dyDescent="0.25">
      <c r="A235" s="55" t="s">
        <v>17</v>
      </c>
      <c r="B235" s="55" t="s">
        <v>18</v>
      </c>
      <c r="C235" s="55" t="s">
        <v>19</v>
      </c>
      <c r="D235" s="55" t="s">
        <v>17</v>
      </c>
      <c r="E235" s="55" t="s">
        <v>27</v>
      </c>
      <c r="F235" s="55" t="s">
        <v>17</v>
      </c>
      <c r="G235" s="55" t="s">
        <v>26</v>
      </c>
      <c r="H235" s="55" t="s">
        <v>17</v>
      </c>
      <c r="I235" s="55" t="s">
        <v>25</v>
      </c>
      <c r="J235" s="55" t="s">
        <v>18</v>
      </c>
      <c r="K235" s="55" t="s">
        <v>17</v>
      </c>
      <c r="L235" s="55" t="s">
        <v>28</v>
      </c>
      <c r="M235" s="55" t="s">
        <v>160</v>
      </c>
      <c r="N235" s="55" t="s">
        <v>17</v>
      </c>
      <c r="O235" s="55" t="s">
        <v>25</v>
      </c>
      <c r="P235" s="55" t="s">
        <v>24</v>
      </c>
      <c r="Q235" s="55" t="s">
        <v>227</v>
      </c>
      <c r="R235" s="56" t="s">
        <v>223</v>
      </c>
      <c r="S235" s="57" t="s">
        <v>53</v>
      </c>
      <c r="T235" s="58"/>
      <c r="U235" s="59"/>
      <c r="V235" s="59"/>
      <c r="W235" s="58"/>
      <c r="X235" s="58"/>
      <c r="Y235" s="58"/>
      <c r="Z235" s="59">
        <f t="shared" si="21"/>
        <v>0</v>
      </c>
      <c r="AA235" s="57">
        <v>2020</v>
      </c>
      <c r="AB235" s="40"/>
      <c r="AC235" s="73"/>
      <c r="AD235" s="40"/>
      <c r="AE235" s="1"/>
      <c r="AF235" s="1"/>
    </row>
    <row r="236" spans="1:32" s="22" customFormat="1" ht="30" x14ac:dyDescent="0.25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17" t="s">
        <v>224</v>
      </c>
      <c r="S236" s="15" t="s">
        <v>48</v>
      </c>
      <c r="T236" s="18"/>
      <c r="U236" s="18"/>
      <c r="V236" s="18">
        <v>12</v>
      </c>
      <c r="W236" s="18"/>
      <c r="X236" s="18"/>
      <c r="Y236" s="18"/>
      <c r="Z236" s="6">
        <f t="shared" si="21"/>
        <v>12</v>
      </c>
      <c r="AA236" s="15">
        <v>2017</v>
      </c>
      <c r="AB236" s="40"/>
      <c r="AC236" s="73"/>
      <c r="AD236" s="40"/>
      <c r="AE236" s="1"/>
      <c r="AF236" s="1"/>
    </row>
    <row r="237" spans="1:32" ht="42.75" x14ac:dyDescent="0.25">
      <c r="A237" s="49"/>
      <c r="B237" s="49"/>
      <c r="C237" s="49"/>
      <c r="D237" s="49" t="s">
        <v>17</v>
      </c>
      <c r="E237" s="49" t="s">
        <v>27</v>
      </c>
      <c r="F237" s="49" t="s">
        <v>17</v>
      </c>
      <c r="G237" s="49" t="s">
        <v>26</v>
      </c>
      <c r="H237" s="49" t="s">
        <v>17</v>
      </c>
      <c r="I237" s="49" t="s">
        <v>25</v>
      </c>
      <c r="J237" s="49" t="s">
        <v>18</v>
      </c>
      <c r="K237" s="49" t="s">
        <v>17</v>
      </c>
      <c r="L237" s="49" t="s">
        <v>27</v>
      </c>
      <c r="M237" s="49" t="s">
        <v>17</v>
      </c>
      <c r="N237" s="49" t="s">
        <v>17</v>
      </c>
      <c r="O237" s="49" t="s">
        <v>17</v>
      </c>
      <c r="P237" s="49" t="s">
        <v>17</v>
      </c>
      <c r="Q237" s="49" t="s">
        <v>17</v>
      </c>
      <c r="R237" s="50" t="s">
        <v>34</v>
      </c>
      <c r="S237" s="26" t="s">
        <v>53</v>
      </c>
      <c r="T237" s="16">
        <f>T239</f>
        <v>92414.1</v>
      </c>
      <c r="U237" s="16">
        <f>U239+U274+U278+U282</f>
        <v>25403.1</v>
      </c>
      <c r="V237" s="16">
        <f>V239+V286+V290+V295+V299+V304+V309+V313+V319+V325+V331+V336+V341+V346</f>
        <v>151879.69999999998</v>
      </c>
      <c r="W237" s="16"/>
      <c r="X237" s="16"/>
      <c r="Y237" s="16"/>
      <c r="Z237" s="16">
        <f t="shared" si="21"/>
        <v>269696.90000000002</v>
      </c>
      <c r="AA237" s="26">
        <v>2017</v>
      </c>
      <c r="AB237" s="101"/>
      <c r="AC237" s="102"/>
    </row>
    <row r="238" spans="1:32" ht="44.25" x14ac:dyDescent="0.25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4" t="s">
        <v>116</v>
      </c>
      <c r="S238" s="15" t="s">
        <v>54</v>
      </c>
      <c r="T238" s="8">
        <f>T251+T257+T264+T271</f>
        <v>58.2</v>
      </c>
      <c r="U238" s="8">
        <f>U245+U277+(U281/1000)+(873.3/1000)</f>
        <v>27.765300000000003</v>
      </c>
      <c r="V238" s="8">
        <f>V245+V277+V281+V285+V289+V294+V298+V303+V308+V312+V318+V324+V330+V340+V345+V350</f>
        <v>120.33999999999999</v>
      </c>
      <c r="W238" s="8"/>
      <c r="X238" s="8"/>
      <c r="Y238" s="8"/>
      <c r="Z238" s="5">
        <f t="shared" si="21"/>
        <v>206.30529999999999</v>
      </c>
      <c r="AA238" s="15">
        <v>2017</v>
      </c>
    </row>
    <row r="239" spans="1:32" ht="45.6" customHeight="1" x14ac:dyDescent="0.25">
      <c r="A239" s="55"/>
      <c r="B239" s="55"/>
      <c r="C239" s="55"/>
      <c r="D239" s="55" t="s">
        <v>17</v>
      </c>
      <c r="E239" s="55" t="s">
        <v>27</v>
      </c>
      <c r="F239" s="55" t="s">
        <v>17</v>
      </c>
      <c r="G239" s="55" t="s">
        <v>26</v>
      </c>
      <c r="H239" s="55" t="s">
        <v>17</v>
      </c>
      <c r="I239" s="55" t="s">
        <v>25</v>
      </c>
      <c r="J239" s="55" t="s">
        <v>18</v>
      </c>
      <c r="K239" s="55" t="s">
        <v>17</v>
      </c>
      <c r="L239" s="55" t="s">
        <v>17</v>
      </c>
      <c r="M239" s="55" t="s">
        <v>17</v>
      </c>
      <c r="N239" s="55" t="s">
        <v>17</v>
      </c>
      <c r="O239" s="55" t="s">
        <v>17</v>
      </c>
      <c r="P239" s="55" t="s">
        <v>17</v>
      </c>
      <c r="Q239" s="55" t="s">
        <v>17</v>
      </c>
      <c r="R239" s="60" t="s">
        <v>171</v>
      </c>
      <c r="S239" s="57" t="s">
        <v>53</v>
      </c>
      <c r="T239" s="59">
        <f>T240+T241</f>
        <v>92414.1</v>
      </c>
      <c r="U239" s="59">
        <f>U240+U241</f>
        <v>22928.899999999998</v>
      </c>
      <c r="V239" s="59">
        <f>V240+V241+V242+V243+V244</f>
        <v>141756.40000000002</v>
      </c>
      <c r="W239" s="59"/>
      <c r="X239" s="59"/>
      <c r="Y239" s="59"/>
      <c r="Z239" s="59">
        <f t="shared" si="21"/>
        <v>257099.40000000002</v>
      </c>
      <c r="AA239" s="57">
        <v>2017</v>
      </c>
    </row>
    <row r="240" spans="1:32" ht="48.6" customHeight="1" x14ac:dyDescent="0.25">
      <c r="A240" s="55"/>
      <c r="B240" s="55"/>
      <c r="C240" s="55"/>
      <c r="D240" s="55" t="s">
        <v>17</v>
      </c>
      <c r="E240" s="55" t="s">
        <v>27</v>
      </c>
      <c r="F240" s="55" t="s">
        <v>17</v>
      </c>
      <c r="G240" s="55" t="s">
        <v>26</v>
      </c>
      <c r="H240" s="55" t="s">
        <v>17</v>
      </c>
      <c r="I240" s="55" t="s">
        <v>25</v>
      </c>
      <c r="J240" s="55" t="s">
        <v>18</v>
      </c>
      <c r="K240" s="55" t="s">
        <v>17</v>
      </c>
      <c r="L240" s="55" t="s">
        <v>27</v>
      </c>
      <c r="M240" s="55" t="s">
        <v>17</v>
      </c>
      <c r="N240" s="55" t="s">
        <v>17</v>
      </c>
      <c r="O240" s="55" t="s">
        <v>17</v>
      </c>
      <c r="P240" s="55" t="s">
        <v>17</v>
      </c>
      <c r="Q240" s="55" t="s">
        <v>17</v>
      </c>
      <c r="R240" s="56" t="s">
        <v>117</v>
      </c>
      <c r="S240" s="57" t="s">
        <v>53</v>
      </c>
      <c r="T240" s="59">
        <f>T247+T253+T259+T266</f>
        <v>51768.5</v>
      </c>
      <c r="U240" s="59">
        <f>U247+U253+U259+U266</f>
        <v>22928.899999999998</v>
      </c>
      <c r="V240" s="59">
        <f>V247+V253+V259+V266</f>
        <v>5030.2999999999993</v>
      </c>
      <c r="W240" s="59"/>
      <c r="X240" s="59"/>
      <c r="Y240" s="59"/>
      <c r="Z240" s="59">
        <f t="shared" si="21"/>
        <v>79727.7</v>
      </c>
      <c r="AA240" s="57">
        <v>2017</v>
      </c>
    </row>
    <row r="241" spans="1:28" ht="44.45" customHeight="1" x14ac:dyDescent="0.25">
      <c r="A241" s="55"/>
      <c r="B241" s="55"/>
      <c r="C241" s="55"/>
      <c r="D241" s="55" t="s">
        <v>17</v>
      </c>
      <c r="E241" s="55" t="s">
        <v>27</v>
      </c>
      <c r="F241" s="55" t="s">
        <v>17</v>
      </c>
      <c r="G241" s="55" t="s">
        <v>26</v>
      </c>
      <c r="H241" s="55" t="s">
        <v>17</v>
      </c>
      <c r="I241" s="55" t="s">
        <v>25</v>
      </c>
      <c r="J241" s="55" t="s">
        <v>18</v>
      </c>
      <c r="K241" s="55" t="s">
        <v>33</v>
      </c>
      <c r="L241" s="55" t="s">
        <v>29</v>
      </c>
      <c r="M241" s="55" t="s">
        <v>18</v>
      </c>
      <c r="N241" s="55" t="s">
        <v>18</v>
      </c>
      <c r="O241" s="55"/>
      <c r="P241" s="55"/>
      <c r="Q241" s="55"/>
      <c r="R241" s="56" t="s">
        <v>117</v>
      </c>
      <c r="S241" s="57" t="s">
        <v>53</v>
      </c>
      <c r="T241" s="59">
        <f>T248+T254+T260+T267</f>
        <v>40645.600000000006</v>
      </c>
      <c r="U241" s="59"/>
      <c r="V241" s="59"/>
      <c r="W241" s="59"/>
      <c r="X241" s="59"/>
      <c r="Y241" s="59"/>
      <c r="Z241" s="59">
        <f>Z248+Z254+Z260+Z267</f>
        <v>40645.600000000006</v>
      </c>
      <c r="AA241" s="57">
        <v>2017</v>
      </c>
    </row>
    <row r="242" spans="1:28" ht="49.15" customHeight="1" x14ac:dyDescent="0.25">
      <c r="A242" s="55"/>
      <c r="B242" s="55"/>
      <c r="C242" s="55"/>
      <c r="D242" s="55" t="s">
        <v>17</v>
      </c>
      <c r="E242" s="55" t="s">
        <v>27</v>
      </c>
      <c r="F242" s="55" t="s">
        <v>17</v>
      </c>
      <c r="G242" s="55" t="s">
        <v>26</v>
      </c>
      <c r="H242" s="55" t="s">
        <v>17</v>
      </c>
      <c r="I242" s="55" t="s">
        <v>25</v>
      </c>
      <c r="J242" s="55" t="s">
        <v>18</v>
      </c>
      <c r="K242" s="55" t="s">
        <v>17</v>
      </c>
      <c r="L242" s="55" t="s">
        <v>27</v>
      </c>
      <c r="M242" s="55" t="s">
        <v>160</v>
      </c>
      <c r="N242" s="55" t="s">
        <v>17</v>
      </c>
      <c r="O242" s="55" t="s">
        <v>19</v>
      </c>
      <c r="P242" s="55" t="s">
        <v>18</v>
      </c>
      <c r="Q242" s="55" t="s">
        <v>183</v>
      </c>
      <c r="R242" s="56" t="s">
        <v>117</v>
      </c>
      <c r="S242" s="57" t="s">
        <v>53</v>
      </c>
      <c r="T242" s="59"/>
      <c r="U242" s="59"/>
      <c r="V242" s="59">
        <f>V261+V268</f>
        <v>14245.4</v>
      </c>
      <c r="W242" s="59"/>
      <c r="X242" s="59"/>
      <c r="Y242" s="59"/>
      <c r="Z242" s="59">
        <f>V242</f>
        <v>14245.4</v>
      </c>
      <c r="AA242" s="57">
        <v>2017</v>
      </c>
    </row>
    <row r="243" spans="1:28" ht="46.9" customHeight="1" x14ac:dyDescent="0.25">
      <c r="A243" s="55"/>
      <c r="B243" s="55"/>
      <c r="C243" s="55"/>
      <c r="D243" s="55" t="s">
        <v>17</v>
      </c>
      <c r="E243" s="55" t="s">
        <v>27</v>
      </c>
      <c r="F243" s="55" t="s">
        <v>17</v>
      </c>
      <c r="G243" s="55" t="s">
        <v>26</v>
      </c>
      <c r="H243" s="55" t="s">
        <v>17</v>
      </c>
      <c r="I243" s="55" t="s">
        <v>25</v>
      </c>
      <c r="J243" s="55" t="s">
        <v>18</v>
      </c>
      <c r="K243" s="55" t="s">
        <v>17</v>
      </c>
      <c r="L243" s="55" t="s">
        <v>27</v>
      </c>
      <c r="M243" s="55" t="s">
        <v>18</v>
      </c>
      <c r="N243" s="55" t="s">
        <v>17</v>
      </c>
      <c r="O243" s="55" t="s">
        <v>19</v>
      </c>
      <c r="P243" s="55" t="s">
        <v>18</v>
      </c>
      <c r="Q243" s="55" t="s">
        <v>191</v>
      </c>
      <c r="R243" s="56" t="s">
        <v>117</v>
      </c>
      <c r="S243" s="57" t="s">
        <v>53</v>
      </c>
      <c r="T243" s="59"/>
      <c r="U243" s="59"/>
      <c r="V243" s="59">
        <f>V249+V255+V262+V269</f>
        <v>120680.70000000001</v>
      </c>
      <c r="W243" s="59"/>
      <c r="X243" s="59"/>
      <c r="Y243" s="59"/>
      <c r="Z243" s="59">
        <f>V243</f>
        <v>120680.70000000001</v>
      </c>
      <c r="AA243" s="57">
        <v>2017</v>
      </c>
    </row>
    <row r="244" spans="1:28" ht="45.6" customHeight="1" x14ac:dyDescent="0.25">
      <c r="A244" s="55"/>
      <c r="B244" s="55"/>
      <c r="C244" s="55"/>
      <c r="D244" s="55" t="s">
        <v>17</v>
      </c>
      <c r="E244" s="55" t="s">
        <v>27</v>
      </c>
      <c r="F244" s="55" t="s">
        <v>17</v>
      </c>
      <c r="G244" s="55" t="s">
        <v>26</v>
      </c>
      <c r="H244" s="55" t="s">
        <v>17</v>
      </c>
      <c r="I244" s="55" t="s">
        <v>25</v>
      </c>
      <c r="J244" s="55" t="s">
        <v>18</v>
      </c>
      <c r="K244" s="55" t="s">
        <v>17</v>
      </c>
      <c r="L244" s="55" t="s">
        <v>27</v>
      </c>
      <c r="M244" s="55" t="s">
        <v>18</v>
      </c>
      <c r="N244" s="55" t="s">
        <v>17</v>
      </c>
      <c r="O244" s="55" t="s">
        <v>33</v>
      </c>
      <c r="P244" s="55" t="s">
        <v>18</v>
      </c>
      <c r="Q244" s="55" t="s">
        <v>191</v>
      </c>
      <c r="R244" s="56" t="s">
        <v>117</v>
      </c>
      <c r="S244" s="57" t="s">
        <v>53</v>
      </c>
      <c r="T244" s="59"/>
      <c r="U244" s="59"/>
      <c r="V244" s="59">
        <f>V250+V256+V263+V270</f>
        <v>1800</v>
      </c>
      <c r="W244" s="59"/>
      <c r="X244" s="59"/>
      <c r="Y244" s="59"/>
      <c r="Z244" s="59">
        <f>V244</f>
        <v>1800</v>
      </c>
      <c r="AA244" s="57">
        <v>2017</v>
      </c>
    </row>
    <row r="245" spans="1:28" ht="60" x14ac:dyDescent="0.25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17" t="s">
        <v>118</v>
      </c>
      <c r="S245" s="15" t="s">
        <v>54</v>
      </c>
      <c r="T245" s="8">
        <f>T251+T257+T264+T271</f>
        <v>58.2</v>
      </c>
      <c r="U245" s="8">
        <f>U251+U257+U264+U271</f>
        <v>25.200000000000003</v>
      </c>
      <c r="V245" s="8">
        <f>V251+V257+V264+V271</f>
        <v>112.19999999999999</v>
      </c>
      <c r="W245" s="8"/>
      <c r="X245" s="8"/>
      <c r="Y245" s="8"/>
      <c r="Z245" s="5">
        <f>T245+U245+V245+W245+X245+Y245</f>
        <v>195.6</v>
      </c>
      <c r="AA245" s="15">
        <v>2017</v>
      </c>
    </row>
    <row r="246" spans="1:28" ht="60" x14ac:dyDescent="0.25">
      <c r="A246" s="55" t="s">
        <v>17</v>
      </c>
      <c r="B246" s="55" t="s">
        <v>17</v>
      </c>
      <c r="C246" s="55" t="s">
        <v>28</v>
      </c>
      <c r="D246" s="55" t="s">
        <v>17</v>
      </c>
      <c r="E246" s="55" t="s">
        <v>27</v>
      </c>
      <c r="F246" s="55" t="s">
        <v>17</v>
      </c>
      <c r="G246" s="55" t="s">
        <v>26</v>
      </c>
      <c r="H246" s="55" t="s">
        <v>17</v>
      </c>
      <c r="I246" s="55" t="s">
        <v>25</v>
      </c>
      <c r="J246" s="55" t="s">
        <v>18</v>
      </c>
      <c r="K246" s="55" t="s">
        <v>17</v>
      </c>
      <c r="L246" s="55" t="s">
        <v>17</v>
      </c>
      <c r="M246" s="55" t="s">
        <v>17</v>
      </c>
      <c r="N246" s="55" t="s">
        <v>17</v>
      </c>
      <c r="O246" s="55" t="s">
        <v>17</v>
      </c>
      <c r="P246" s="55" t="s">
        <v>17</v>
      </c>
      <c r="Q246" s="55" t="s">
        <v>17</v>
      </c>
      <c r="R246" s="56" t="s">
        <v>117</v>
      </c>
      <c r="S246" s="57" t="s">
        <v>53</v>
      </c>
      <c r="T246" s="59">
        <f>T247+T248</f>
        <v>25150</v>
      </c>
      <c r="U246" s="59">
        <f>U247+U248</f>
        <v>6049.5999999999995</v>
      </c>
      <c r="V246" s="59">
        <f>V247+V249+V250</f>
        <v>41805.200000000004</v>
      </c>
      <c r="W246" s="59"/>
      <c r="X246" s="59"/>
      <c r="Y246" s="59"/>
      <c r="Z246" s="59">
        <f>T246+U246+V246+W246+X246+Y246</f>
        <v>73004.800000000003</v>
      </c>
      <c r="AA246" s="57">
        <v>2017</v>
      </c>
    </row>
    <row r="247" spans="1:28" ht="60" x14ac:dyDescent="0.25">
      <c r="A247" s="55" t="s">
        <v>17</v>
      </c>
      <c r="B247" s="55" t="s">
        <v>17</v>
      </c>
      <c r="C247" s="55" t="s">
        <v>28</v>
      </c>
      <c r="D247" s="55" t="s">
        <v>17</v>
      </c>
      <c r="E247" s="55" t="s">
        <v>27</v>
      </c>
      <c r="F247" s="55" t="s">
        <v>17</v>
      </c>
      <c r="G247" s="55" t="s">
        <v>26</v>
      </c>
      <c r="H247" s="55" t="s">
        <v>17</v>
      </c>
      <c r="I247" s="55" t="s">
        <v>25</v>
      </c>
      <c r="J247" s="55" t="s">
        <v>18</v>
      </c>
      <c r="K247" s="55" t="s">
        <v>17</v>
      </c>
      <c r="L247" s="55" t="s">
        <v>27</v>
      </c>
      <c r="M247" s="55" t="s">
        <v>17</v>
      </c>
      <c r="N247" s="55" t="s">
        <v>17</v>
      </c>
      <c r="O247" s="55" t="s">
        <v>17</v>
      </c>
      <c r="P247" s="55" t="s">
        <v>17</v>
      </c>
      <c r="Q247" s="55" t="s">
        <v>17</v>
      </c>
      <c r="R247" s="56" t="s">
        <v>117</v>
      </c>
      <c r="S247" s="57" t="s">
        <v>53</v>
      </c>
      <c r="T247" s="58">
        <v>13054.7</v>
      </c>
      <c r="U247" s="58">
        <f>8000-1708+246.5-273.3-215.6</f>
        <v>6049.5999999999995</v>
      </c>
      <c r="V247" s="58">
        <v>1581.4</v>
      </c>
      <c r="W247" s="58"/>
      <c r="X247" s="58"/>
      <c r="Y247" s="58"/>
      <c r="Z247" s="59">
        <f>T247+U247+V247+W247+X247+Y247</f>
        <v>20685.7</v>
      </c>
      <c r="AA247" s="57">
        <v>2017</v>
      </c>
      <c r="AB247" s="39"/>
    </row>
    <row r="248" spans="1:28" ht="60" x14ac:dyDescent="0.25">
      <c r="A248" s="55" t="s">
        <v>17</v>
      </c>
      <c r="B248" s="55" t="s">
        <v>17</v>
      </c>
      <c r="C248" s="55" t="s">
        <v>28</v>
      </c>
      <c r="D248" s="55" t="s">
        <v>17</v>
      </c>
      <c r="E248" s="55" t="s">
        <v>27</v>
      </c>
      <c r="F248" s="55" t="s">
        <v>17</v>
      </c>
      <c r="G248" s="55" t="s">
        <v>26</v>
      </c>
      <c r="H248" s="55" t="s">
        <v>17</v>
      </c>
      <c r="I248" s="55" t="s">
        <v>25</v>
      </c>
      <c r="J248" s="55" t="s">
        <v>18</v>
      </c>
      <c r="K248" s="55" t="s">
        <v>33</v>
      </c>
      <c r="L248" s="55" t="s">
        <v>29</v>
      </c>
      <c r="M248" s="55" t="s">
        <v>18</v>
      </c>
      <c r="N248" s="55" t="s">
        <v>18</v>
      </c>
      <c r="O248" s="55"/>
      <c r="P248" s="55"/>
      <c r="Q248" s="55"/>
      <c r="R248" s="56" t="s">
        <v>117</v>
      </c>
      <c r="S248" s="57" t="s">
        <v>53</v>
      </c>
      <c r="T248" s="58">
        <v>12095.3</v>
      </c>
      <c r="U248" s="58"/>
      <c r="V248" s="58"/>
      <c r="W248" s="58"/>
      <c r="X248" s="58"/>
      <c r="Y248" s="58"/>
      <c r="Z248" s="59">
        <f>T248+U248+V248+W248+X248+Y248</f>
        <v>12095.3</v>
      </c>
      <c r="AA248" s="57">
        <v>2017</v>
      </c>
      <c r="AB248" s="39"/>
    </row>
    <row r="249" spans="1:28" ht="60" x14ac:dyDescent="0.25">
      <c r="A249" s="55" t="s">
        <v>17</v>
      </c>
      <c r="B249" s="55" t="s">
        <v>17</v>
      </c>
      <c r="C249" s="55" t="s">
        <v>28</v>
      </c>
      <c r="D249" s="55" t="s">
        <v>17</v>
      </c>
      <c r="E249" s="55" t="s">
        <v>27</v>
      </c>
      <c r="F249" s="55" t="s">
        <v>17</v>
      </c>
      <c r="G249" s="55" t="s">
        <v>26</v>
      </c>
      <c r="H249" s="55" t="s">
        <v>17</v>
      </c>
      <c r="I249" s="55" t="s">
        <v>25</v>
      </c>
      <c r="J249" s="55" t="s">
        <v>18</v>
      </c>
      <c r="K249" s="55" t="s">
        <v>17</v>
      </c>
      <c r="L249" s="55" t="s">
        <v>27</v>
      </c>
      <c r="M249" s="55" t="s">
        <v>18</v>
      </c>
      <c r="N249" s="55" t="s">
        <v>17</v>
      </c>
      <c r="O249" s="55" t="s">
        <v>19</v>
      </c>
      <c r="P249" s="55" t="s">
        <v>18</v>
      </c>
      <c r="Q249" s="55" t="s">
        <v>186</v>
      </c>
      <c r="R249" s="56" t="s">
        <v>117</v>
      </c>
      <c r="S249" s="57" t="s">
        <v>53</v>
      </c>
      <c r="T249" s="58"/>
      <c r="U249" s="58"/>
      <c r="V249" s="58">
        <v>39773.800000000003</v>
      </c>
      <c r="W249" s="58"/>
      <c r="X249" s="58"/>
      <c r="Y249" s="58"/>
      <c r="Z249" s="59">
        <f>V249</f>
        <v>39773.800000000003</v>
      </c>
      <c r="AA249" s="57">
        <v>2017</v>
      </c>
    </row>
    <row r="250" spans="1:28" ht="60" x14ac:dyDescent="0.25">
      <c r="A250" s="55" t="s">
        <v>17</v>
      </c>
      <c r="B250" s="55" t="s">
        <v>17</v>
      </c>
      <c r="C250" s="55" t="s">
        <v>28</v>
      </c>
      <c r="D250" s="55" t="s">
        <v>17</v>
      </c>
      <c r="E250" s="55" t="s">
        <v>27</v>
      </c>
      <c r="F250" s="55" t="s">
        <v>17</v>
      </c>
      <c r="G250" s="55" t="s">
        <v>26</v>
      </c>
      <c r="H250" s="55" t="s">
        <v>17</v>
      </c>
      <c r="I250" s="55" t="s">
        <v>25</v>
      </c>
      <c r="J250" s="55" t="s">
        <v>18</v>
      </c>
      <c r="K250" s="55" t="s">
        <v>17</v>
      </c>
      <c r="L250" s="55" t="s">
        <v>27</v>
      </c>
      <c r="M250" s="55" t="s">
        <v>18</v>
      </c>
      <c r="N250" s="55" t="s">
        <v>17</v>
      </c>
      <c r="O250" s="55" t="s">
        <v>33</v>
      </c>
      <c r="P250" s="55" t="s">
        <v>18</v>
      </c>
      <c r="Q250" s="55" t="s">
        <v>186</v>
      </c>
      <c r="R250" s="56" t="s">
        <v>117</v>
      </c>
      <c r="S250" s="57" t="s">
        <v>53</v>
      </c>
      <c r="T250" s="58"/>
      <c r="U250" s="58"/>
      <c r="V250" s="58">
        <v>450</v>
      </c>
      <c r="W250" s="58"/>
      <c r="X250" s="58"/>
      <c r="Y250" s="58"/>
      <c r="Z250" s="59">
        <f>V250</f>
        <v>450</v>
      </c>
      <c r="AA250" s="57">
        <v>2017</v>
      </c>
    </row>
    <row r="251" spans="1:28" ht="60" x14ac:dyDescent="0.25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17" t="s">
        <v>119</v>
      </c>
      <c r="S251" s="15" t="s">
        <v>54</v>
      </c>
      <c r="T251" s="8">
        <v>15.5</v>
      </c>
      <c r="U251" s="8">
        <v>6.5</v>
      </c>
      <c r="V251" s="8">
        <v>39.700000000000003</v>
      </c>
      <c r="W251" s="8"/>
      <c r="X251" s="8"/>
      <c r="Y251" s="8"/>
      <c r="Z251" s="5">
        <f>T251+U251+V251+W251+X251+Y251</f>
        <v>61.7</v>
      </c>
      <c r="AA251" s="15">
        <v>2017</v>
      </c>
    </row>
    <row r="252" spans="1:28" ht="60" x14ac:dyDescent="0.25">
      <c r="A252" s="55" t="s">
        <v>17</v>
      </c>
      <c r="B252" s="55" t="s">
        <v>17</v>
      </c>
      <c r="C252" s="55" t="s">
        <v>27</v>
      </c>
      <c r="D252" s="55" t="s">
        <v>17</v>
      </c>
      <c r="E252" s="55" t="s">
        <v>27</v>
      </c>
      <c r="F252" s="55" t="s">
        <v>17</v>
      </c>
      <c r="G252" s="55" t="s">
        <v>26</v>
      </c>
      <c r="H252" s="55" t="s">
        <v>17</v>
      </c>
      <c r="I252" s="55" t="s">
        <v>25</v>
      </c>
      <c r="J252" s="55" t="s">
        <v>18</v>
      </c>
      <c r="K252" s="55" t="s">
        <v>17</v>
      </c>
      <c r="L252" s="55" t="s">
        <v>17</v>
      </c>
      <c r="M252" s="55" t="s">
        <v>17</v>
      </c>
      <c r="N252" s="55" t="s">
        <v>17</v>
      </c>
      <c r="O252" s="55" t="s">
        <v>17</v>
      </c>
      <c r="P252" s="55" t="s">
        <v>17</v>
      </c>
      <c r="Q252" s="55" t="s">
        <v>17</v>
      </c>
      <c r="R252" s="56" t="s">
        <v>117</v>
      </c>
      <c r="S252" s="57" t="s">
        <v>53</v>
      </c>
      <c r="T252" s="59">
        <f>T253+T254</f>
        <v>24446.9</v>
      </c>
      <c r="U252" s="59">
        <f>U253+U254</f>
        <v>6266.4000000000005</v>
      </c>
      <c r="V252" s="59">
        <f>V253+V255+V256</f>
        <v>23825</v>
      </c>
      <c r="W252" s="59"/>
      <c r="X252" s="59"/>
      <c r="Y252" s="59"/>
      <c r="Z252" s="59">
        <f>Z253+Z254+Z255+Z256</f>
        <v>54538.3</v>
      </c>
      <c r="AA252" s="57">
        <v>2017</v>
      </c>
    </row>
    <row r="253" spans="1:28" ht="60" x14ac:dyDescent="0.25">
      <c r="A253" s="55" t="s">
        <v>17</v>
      </c>
      <c r="B253" s="55" t="s">
        <v>17</v>
      </c>
      <c r="C253" s="55" t="s">
        <v>27</v>
      </c>
      <c r="D253" s="55" t="s">
        <v>17</v>
      </c>
      <c r="E253" s="55" t="s">
        <v>27</v>
      </c>
      <c r="F253" s="55" t="s">
        <v>17</v>
      </c>
      <c r="G253" s="55" t="s">
        <v>26</v>
      </c>
      <c r="H253" s="55" t="s">
        <v>17</v>
      </c>
      <c r="I253" s="55" t="s">
        <v>25</v>
      </c>
      <c r="J253" s="55" t="s">
        <v>18</v>
      </c>
      <c r="K253" s="55" t="s">
        <v>17</v>
      </c>
      <c r="L253" s="55" t="s">
        <v>27</v>
      </c>
      <c r="M253" s="55" t="s">
        <v>17</v>
      </c>
      <c r="N253" s="55" t="s">
        <v>17</v>
      </c>
      <c r="O253" s="55" t="s">
        <v>17</v>
      </c>
      <c r="P253" s="55" t="s">
        <v>17</v>
      </c>
      <c r="Q253" s="55" t="s">
        <v>17</v>
      </c>
      <c r="R253" s="56" t="s">
        <v>117</v>
      </c>
      <c r="S253" s="57" t="s">
        <v>53</v>
      </c>
      <c r="T253" s="58">
        <f>4500+8038.2</f>
        <v>12538.2</v>
      </c>
      <c r="U253" s="58">
        <f>8000-951+100-8.4-874.2</f>
        <v>6266.4000000000005</v>
      </c>
      <c r="V253" s="58">
        <f>1443.3+343-144.5-343</f>
        <v>1298.8</v>
      </c>
      <c r="W253" s="58"/>
      <c r="X253" s="58"/>
      <c r="Y253" s="58"/>
      <c r="Z253" s="59">
        <f>T253+U253+V253+W253+X253+Y253</f>
        <v>20103.400000000001</v>
      </c>
      <c r="AA253" s="57">
        <v>2017</v>
      </c>
    </row>
    <row r="254" spans="1:28" ht="60" x14ac:dyDescent="0.25">
      <c r="A254" s="55" t="s">
        <v>17</v>
      </c>
      <c r="B254" s="55" t="s">
        <v>17</v>
      </c>
      <c r="C254" s="55" t="s">
        <v>27</v>
      </c>
      <c r="D254" s="55" t="s">
        <v>17</v>
      </c>
      <c r="E254" s="55" t="s">
        <v>27</v>
      </c>
      <c r="F254" s="55" t="s">
        <v>17</v>
      </c>
      <c r="G254" s="55" t="s">
        <v>26</v>
      </c>
      <c r="H254" s="55" t="s">
        <v>17</v>
      </c>
      <c r="I254" s="55" t="s">
        <v>25</v>
      </c>
      <c r="J254" s="55" t="s">
        <v>18</v>
      </c>
      <c r="K254" s="55" t="s">
        <v>33</v>
      </c>
      <c r="L254" s="55" t="s">
        <v>29</v>
      </c>
      <c r="M254" s="55" t="s">
        <v>18</v>
      </c>
      <c r="N254" s="55" t="s">
        <v>18</v>
      </c>
      <c r="O254" s="55"/>
      <c r="P254" s="55"/>
      <c r="Q254" s="55"/>
      <c r="R254" s="56" t="s">
        <v>117</v>
      </c>
      <c r="S254" s="57" t="s">
        <v>53</v>
      </c>
      <c r="T254" s="58">
        <v>11908.7</v>
      </c>
      <c r="U254" s="58"/>
      <c r="V254" s="58"/>
      <c r="W254" s="58"/>
      <c r="X254" s="58"/>
      <c r="Y254" s="58"/>
      <c r="Z254" s="59">
        <f>T254+U254+V254+W254+X254+Y254</f>
        <v>11908.7</v>
      </c>
      <c r="AA254" s="57">
        <v>2017</v>
      </c>
    </row>
    <row r="255" spans="1:28" ht="60" x14ac:dyDescent="0.25">
      <c r="A255" s="55" t="s">
        <v>17</v>
      </c>
      <c r="B255" s="55" t="s">
        <v>17</v>
      </c>
      <c r="C255" s="55" t="s">
        <v>27</v>
      </c>
      <c r="D255" s="55" t="s">
        <v>17</v>
      </c>
      <c r="E255" s="55" t="s">
        <v>27</v>
      </c>
      <c r="F255" s="55" t="s">
        <v>17</v>
      </c>
      <c r="G255" s="55" t="s">
        <v>26</v>
      </c>
      <c r="H255" s="55" t="s">
        <v>17</v>
      </c>
      <c r="I255" s="55" t="s">
        <v>25</v>
      </c>
      <c r="J255" s="55" t="s">
        <v>18</v>
      </c>
      <c r="K255" s="55" t="s">
        <v>17</v>
      </c>
      <c r="L255" s="55" t="s">
        <v>27</v>
      </c>
      <c r="M255" s="55" t="s">
        <v>18</v>
      </c>
      <c r="N255" s="55" t="s">
        <v>17</v>
      </c>
      <c r="O255" s="55" t="s">
        <v>19</v>
      </c>
      <c r="P255" s="55" t="s">
        <v>18</v>
      </c>
      <c r="Q255" s="55" t="s">
        <v>186</v>
      </c>
      <c r="R255" s="56" t="s">
        <v>117</v>
      </c>
      <c r="S255" s="57" t="s">
        <v>53</v>
      </c>
      <c r="T255" s="58"/>
      <c r="U255" s="58"/>
      <c r="V255" s="58">
        <v>22076.2</v>
      </c>
      <c r="W255" s="58"/>
      <c r="X255" s="58"/>
      <c r="Y255" s="58"/>
      <c r="Z255" s="59">
        <f>V255</f>
        <v>22076.2</v>
      </c>
      <c r="AA255" s="57">
        <v>2017</v>
      </c>
    </row>
    <row r="256" spans="1:28" ht="60" x14ac:dyDescent="0.25">
      <c r="A256" s="55" t="s">
        <v>17</v>
      </c>
      <c r="B256" s="55" t="s">
        <v>17</v>
      </c>
      <c r="C256" s="55" t="s">
        <v>27</v>
      </c>
      <c r="D256" s="55" t="s">
        <v>17</v>
      </c>
      <c r="E256" s="55" t="s">
        <v>27</v>
      </c>
      <c r="F256" s="55" t="s">
        <v>17</v>
      </c>
      <c r="G256" s="55" t="s">
        <v>26</v>
      </c>
      <c r="H256" s="55" t="s">
        <v>17</v>
      </c>
      <c r="I256" s="55" t="s">
        <v>25</v>
      </c>
      <c r="J256" s="55" t="s">
        <v>18</v>
      </c>
      <c r="K256" s="55" t="s">
        <v>17</v>
      </c>
      <c r="L256" s="55" t="s">
        <v>27</v>
      </c>
      <c r="M256" s="55" t="s">
        <v>18</v>
      </c>
      <c r="N256" s="55" t="s">
        <v>17</v>
      </c>
      <c r="O256" s="55" t="s">
        <v>33</v>
      </c>
      <c r="P256" s="55" t="s">
        <v>18</v>
      </c>
      <c r="Q256" s="55" t="s">
        <v>186</v>
      </c>
      <c r="R256" s="56" t="s">
        <v>117</v>
      </c>
      <c r="S256" s="57" t="s">
        <v>53</v>
      </c>
      <c r="T256" s="58"/>
      <c r="U256" s="58"/>
      <c r="V256" s="58">
        <v>450</v>
      </c>
      <c r="W256" s="58"/>
      <c r="X256" s="58"/>
      <c r="Y256" s="58"/>
      <c r="Z256" s="59">
        <f>V256</f>
        <v>450</v>
      </c>
      <c r="AA256" s="57">
        <v>2017</v>
      </c>
    </row>
    <row r="257" spans="1:30" ht="60" x14ac:dyDescent="0.25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17" t="s">
        <v>120</v>
      </c>
      <c r="S257" s="15" t="s">
        <v>54</v>
      </c>
      <c r="T257" s="8">
        <f>15.5+2.1</f>
        <v>17.600000000000001</v>
      </c>
      <c r="U257" s="8">
        <v>5.7</v>
      </c>
      <c r="V257" s="8">
        <v>18.100000000000001</v>
      </c>
      <c r="W257" s="8"/>
      <c r="X257" s="8"/>
      <c r="Y257" s="8"/>
      <c r="Z257" s="5">
        <f>T257+U257+V257+W257+X257+Y257</f>
        <v>41.400000000000006</v>
      </c>
      <c r="AA257" s="15">
        <v>2017</v>
      </c>
    </row>
    <row r="258" spans="1:30" ht="60" x14ac:dyDescent="0.25">
      <c r="A258" s="55" t="s">
        <v>17</v>
      </c>
      <c r="B258" s="55" t="s">
        <v>17</v>
      </c>
      <c r="C258" s="55" t="s">
        <v>24</v>
      </c>
      <c r="D258" s="55" t="s">
        <v>17</v>
      </c>
      <c r="E258" s="55" t="s">
        <v>27</v>
      </c>
      <c r="F258" s="55" t="s">
        <v>17</v>
      </c>
      <c r="G258" s="55" t="s">
        <v>26</v>
      </c>
      <c r="H258" s="55" t="s">
        <v>17</v>
      </c>
      <c r="I258" s="55" t="s">
        <v>25</v>
      </c>
      <c r="J258" s="55" t="s">
        <v>18</v>
      </c>
      <c r="K258" s="55" t="s">
        <v>17</v>
      </c>
      <c r="L258" s="55" t="s">
        <v>17</v>
      </c>
      <c r="M258" s="55" t="s">
        <v>17</v>
      </c>
      <c r="N258" s="55" t="s">
        <v>17</v>
      </c>
      <c r="O258" s="55" t="s">
        <v>17</v>
      </c>
      <c r="P258" s="55" t="s">
        <v>17</v>
      </c>
      <c r="Q258" s="55" t="s">
        <v>17</v>
      </c>
      <c r="R258" s="56" t="s">
        <v>117</v>
      </c>
      <c r="S258" s="57" t="s">
        <v>53</v>
      </c>
      <c r="T258" s="59">
        <f>T259+T260</f>
        <v>19965</v>
      </c>
      <c r="U258" s="59">
        <f>U259+U260</f>
        <v>5412.6</v>
      </c>
      <c r="V258" s="59">
        <f>V259+V261+V262+V263</f>
        <v>52552.800000000003</v>
      </c>
      <c r="W258" s="59"/>
      <c r="X258" s="59"/>
      <c r="Y258" s="59"/>
      <c r="Z258" s="59">
        <f>Z259+Z260+Z261+Z262+Z263</f>
        <v>77930.399999999994</v>
      </c>
      <c r="AA258" s="57">
        <v>2017</v>
      </c>
    </row>
    <row r="259" spans="1:30" ht="60" x14ac:dyDescent="0.25">
      <c r="A259" s="55" t="s">
        <v>17</v>
      </c>
      <c r="B259" s="55" t="s">
        <v>17</v>
      </c>
      <c r="C259" s="55" t="s">
        <v>24</v>
      </c>
      <c r="D259" s="55" t="s">
        <v>17</v>
      </c>
      <c r="E259" s="55" t="s">
        <v>27</v>
      </c>
      <c r="F259" s="55" t="s">
        <v>17</v>
      </c>
      <c r="G259" s="55" t="s">
        <v>26</v>
      </c>
      <c r="H259" s="55" t="s">
        <v>17</v>
      </c>
      <c r="I259" s="55" t="s">
        <v>25</v>
      </c>
      <c r="J259" s="55" t="s">
        <v>18</v>
      </c>
      <c r="K259" s="55" t="s">
        <v>17</v>
      </c>
      <c r="L259" s="55" t="s">
        <v>27</v>
      </c>
      <c r="M259" s="55" t="s">
        <v>17</v>
      </c>
      <c r="N259" s="55" t="s">
        <v>17</v>
      </c>
      <c r="O259" s="55" t="s">
        <v>17</v>
      </c>
      <c r="P259" s="55" t="s">
        <v>17</v>
      </c>
      <c r="Q259" s="55" t="s">
        <v>17</v>
      </c>
      <c r="R259" s="56" t="s">
        <v>117</v>
      </c>
      <c r="S259" s="57" t="s">
        <v>53</v>
      </c>
      <c r="T259" s="58">
        <f>6240+5854.1</f>
        <v>12094.1</v>
      </c>
      <c r="U259" s="58">
        <f>8000-1758-29.4-800</f>
        <v>5412.6</v>
      </c>
      <c r="V259" s="58">
        <v>1200</v>
      </c>
      <c r="W259" s="58"/>
      <c r="X259" s="58"/>
      <c r="Y259" s="58"/>
      <c r="Z259" s="59">
        <f>T259+U259+V259+W259+X259+Y259</f>
        <v>18706.7</v>
      </c>
      <c r="AA259" s="57">
        <v>2017</v>
      </c>
    </row>
    <row r="260" spans="1:30" ht="60" x14ac:dyDescent="0.25">
      <c r="A260" s="55" t="s">
        <v>17</v>
      </c>
      <c r="B260" s="55" t="s">
        <v>17</v>
      </c>
      <c r="C260" s="55" t="s">
        <v>24</v>
      </c>
      <c r="D260" s="55" t="s">
        <v>17</v>
      </c>
      <c r="E260" s="55" t="s">
        <v>27</v>
      </c>
      <c r="F260" s="55" t="s">
        <v>17</v>
      </c>
      <c r="G260" s="55" t="s">
        <v>26</v>
      </c>
      <c r="H260" s="55" t="s">
        <v>17</v>
      </c>
      <c r="I260" s="55" t="s">
        <v>25</v>
      </c>
      <c r="J260" s="55" t="s">
        <v>18</v>
      </c>
      <c r="K260" s="55" t="s">
        <v>33</v>
      </c>
      <c r="L260" s="55" t="s">
        <v>29</v>
      </c>
      <c r="M260" s="55" t="s">
        <v>18</v>
      </c>
      <c r="N260" s="55" t="s">
        <v>18</v>
      </c>
      <c r="O260" s="55"/>
      <c r="P260" s="55"/>
      <c r="Q260" s="55"/>
      <c r="R260" s="56" t="s">
        <v>117</v>
      </c>
      <c r="S260" s="57" t="s">
        <v>53</v>
      </c>
      <c r="T260" s="58">
        <v>7870.9</v>
      </c>
      <c r="U260" s="58"/>
      <c r="V260" s="58"/>
      <c r="W260" s="58"/>
      <c r="X260" s="58"/>
      <c r="Y260" s="58"/>
      <c r="Z260" s="59">
        <f>T260+U260+V260+W260+X260+Y260</f>
        <v>7870.9</v>
      </c>
      <c r="AA260" s="57">
        <v>2017</v>
      </c>
    </row>
    <row r="261" spans="1:30" ht="60" x14ac:dyDescent="0.25">
      <c r="A261" s="55" t="s">
        <v>17</v>
      </c>
      <c r="B261" s="55" t="s">
        <v>17</v>
      </c>
      <c r="C261" s="55" t="s">
        <v>24</v>
      </c>
      <c r="D261" s="55" t="s">
        <v>17</v>
      </c>
      <c r="E261" s="55" t="s">
        <v>27</v>
      </c>
      <c r="F261" s="55" t="s">
        <v>17</v>
      </c>
      <c r="G261" s="55" t="s">
        <v>26</v>
      </c>
      <c r="H261" s="55" t="s">
        <v>17</v>
      </c>
      <c r="I261" s="55" t="s">
        <v>25</v>
      </c>
      <c r="J261" s="55" t="s">
        <v>18</v>
      </c>
      <c r="K261" s="55" t="s">
        <v>17</v>
      </c>
      <c r="L261" s="55" t="s">
        <v>27</v>
      </c>
      <c r="M261" s="55" t="s">
        <v>160</v>
      </c>
      <c r="N261" s="55" t="s">
        <v>17</v>
      </c>
      <c r="O261" s="55" t="s">
        <v>19</v>
      </c>
      <c r="P261" s="55" t="s">
        <v>18</v>
      </c>
      <c r="Q261" s="55" t="s">
        <v>183</v>
      </c>
      <c r="R261" s="56" t="s">
        <v>117</v>
      </c>
      <c r="S261" s="57" t="s">
        <v>53</v>
      </c>
      <c r="T261" s="58"/>
      <c r="U261" s="58"/>
      <c r="V261" s="58">
        <v>14202</v>
      </c>
      <c r="W261" s="58"/>
      <c r="X261" s="58"/>
      <c r="Y261" s="58"/>
      <c r="Z261" s="59">
        <f>V261</f>
        <v>14202</v>
      </c>
      <c r="AA261" s="57">
        <v>2017</v>
      </c>
    </row>
    <row r="262" spans="1:30" ht="60" x14ac:dyDescent="0.25">
      <c r="A262" s="55" t="s">
        <v>17</v>
      </c>
      <c r="B262" s="55" t="s">
        <v>17</v>
      </c>
      <c r="C262" s="55" t="s">
        <v>24</v>
      </c>
      <c r="D262" s="55" t="s">
        <v>17</v>
      </c>
      <c r="E262" s="55" t="s">
        <v>27</v>
      </c>
      <c r="F262" s="55" t="s">
        <v>17</v>
      </c>
      <c r="G262" s="55" t="s">
        <v>26</v>
      </c>
      <c r="H262" s="55" t="s">
        <v>17</v>
      </c>
      <c r="I262" s="55" t="s">
        <v>25</v>
      </c>
      <c r="J262" s="55" t="s">
        <v>18</v>
      </c>
      <c r="K262" s="55" t="s">
        <v>17</v>
      </c>
      <c r="L262" s="55" t="s">
        <v>27</v>
      </c>
      <c r="M262" s="55" t="s">
        <v>18</v>
      </c>
      <c r="N262" s="55" t="s">
        <v>17</v>
      </c>
      <c r="O262" s="55" t="s">
        <v>19</v>
      </c>
      <c r="P262" s="55" t="s">
        <v>18</v>
      </c>
      <c r="Q262" s="55" t="s">
        <v>186</v>
      </c>
      <c r="R262" s="56" t="s">
        <v>117</v>
      </c>
      <c r="S262" s="57" t="s">
        <v>53</v>
      </c>
      <c r="T262" s="58"/>
      <c r="U262" s="58"/>
      <c r="V262" s="58">
        <v>36700.800000000003</v>
      </c>
      <c r="W262" s="58"/>
      <c r="X262" s="58"/>
      <c r="Y262" s="58"/>
      <c r="Z262" s="59">
        <f>V262</f>
        <v>36700.800000000003</v>
      </c>
      <c r="AA262" s="57">
        <v>2017</v>
      </c>
    </row>
    <row r="263" spans="1:30" ht="60" x14ac:dyDescent="0.25">
      <c r="A263" s="55" t="s">
        <v>17</v>
      </c>
      <c r="B263" s="55" t="s">
        <v>17</v>
      </c>
      <c r="C263" s="55" t="s">
        <v>24</v>
      </c>
      <c r="D263" s="55" t="s">
        <v>17</v>
      </c>
      <c r="E263" s="55" t="s">
        <v>27</v>
      </c>
      <c r="F263" s="55" t="s">
        <v>17</v>
      </c>
      <c r="G263" s="55" t="s">
        <v>26</v>
      </c>
      <c r="H263" s="55" t="s">
        <v>17</v>
      </c>
      <c r="I263" s="55" t="s">
        <v>25</v>
      </c>
      <c r="J263" s="55" t="s">
        <v>18</v>
      </c>
      <c r="K263" s="55" t="s">
        <v>17</v>
      </c>
      <c r="L263" s="55" t="s">
        <v>27</v>
      </c>
      <c r="M263" s="55" t="s">
        <v>18</v>
      </c>
      <c r="N263" s="55" t="s">
        <v>17</v>
      </c>
      <c r="O263" s="55" t="s">
        <v>33</v>
      </c>
      <c r="P263" s="55" t="s">
        <v>18</v>
      </c>
      <c r="Q263" s="55" t="s">
        <v>186</v>
      </c>
      <c r="R263" s="56" t="s">
        <v>117</v>
      </c>
      <c r="S263" s="57" t="s">
        <v>53</v>
      </c>
      <c r="T263" s="58"/>
      <c r="U263" s="58"/>
      <c r="V263" s="58">
        <v>450</v>
      </c>
      <c r="W263" s="58"/>
      <c r="X263" s="58"/>
      <c r="Y263" s="58"/>
      <c r="Z263" s="59">
        <f>V263</f>
        <v>450</v>
      </c>
      <c r="AA263" s="57">
        <v>2017</v>
      </c>
    </row>
    <row r="264" spans="1:30" ht="60" x14ac:dyDescent="0.25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17" t="s">
        <v>121</v>
      </c>
      <c r="S264" s="15" t="s">
        <v>54</v>
      </c>
      <c r="T264" s="8">
        <f>3.9+3.4</f>
        <v>7.3</v>
      </c>
      <c r="U264" s="8">
        <v>7.4</v>
      </c>
      <c r="V264" s="8">
        <v>33.799999999999997</v>
      </c>
      <c r="W264" s="8"/>
      <c r="X264" s="8"/>
      <c r="Y264" s="8"/>
      <c r="Z264" s="5">
        <f>T264+U264+V264+W264+X264+Y264</f>
        <v>48.5</v>
      </c>
      <c r="AA264" s="15">
        <v>2017</v>
      </c>
    </row>
    <row r="265" spans="1:30" ht="60" x14ac:dyDescent="0.25">
      <c r="A265" s="55" t="s">
        <v>17</v>
      </c>
      <c r="B265" s="55" t="s">
        <v>17</v>
      </c>
      <c r="C265" s="55" t="s">
        <v>29</v>
      </c>
      <c r="D265" s="55" t="s">
        <v>17</v>
      </c>
      <c r="E265" s="55" t="s">
        <v>27</v>
      </c>
      <c r="F265" s="55" t="s">
        <v>17</v>
      </c>
      <c r="G265" s="55" t="s">
        <v>26</v>
      </c>
      <c r="H265" s="55" t="s">
        <v>17</v>
      </c>
      <c r="I265" s="55" t="s">
        <v>25</v>
      </c>
      <c r="J265" s="55" t="s">
        <v>18</v>
      </c>
      <c r="K265" s="55" t="s">
        <v>17</v>
      </c>
      <c r="L265" s="55" t="s">
        <v>17</v>
      </c>
      <c r="M265" s="55" t="s">
        <v>17</v>
      </c>
      <c r="N265" s="55" t="s">
        <v>17</v>
      </c>
      <c r="O265" s="55" t="s">
        <v>17</v>
      </c>
      <c r="P265" s="55" t="s">
        <v>17</v>
      </c>
      <c r="Q265" s="55" t="s">
        <v>17</v>
      </c>
      <c r="R265" s="56" t="s">
        <v>117</v>
      </c>
      <c r="S265" s="57" t="s">
        <v>53</v>
      </c>
      <c r="T265" s="59">
        <f>T266+T267</f>
        <v>22852.199999999997</v>
      </c>
      <c r="U265" s="59">
        <f>U266+U267</f>
        <v>5200.3</v>
      </c>
      <c r="V265" s="59">
        <f>V266+V267+V268+V269+V270</f>
        <v>23573.4</v>
      </c>
      <c r="W265" s="59"/>
      <c r="X265" s="59"/>
      <c r="Y265" s="59"/>
      <c r="Z265" s="59">
        <f>Z266+Z267+Z268+Z269+Z270</f>
        <v>51625.9</v>
      </c>
      <c r="AA265" s="57">
        <v>2017</v>
      </c>
    </row>
    <row r="266" spans="1:30" s="1" customFormat="1" ht="60" x14ac:dyDescent="0.25">
      <c r="A266" s="55" t="s">
        <v>17</v>
      </c>
      <c r="B266" s="55" t="s">
        <v>17</v>
      </c>
      <c r="C266" s="55" t="s">
        <v>29</v>
      </c>
      <c r="D266" s="55" t="s">
        <v>17</v>
      </c>
      <c r="E266" s="55" t="s">
        <v>27</v>
      </c>
      <c r="F266" s="55" t="s">
        <v>17</v>
      </c>
      <c r="G266" s="55" t="s">
        <v>26</v>
      </c>
      <c r="H266" s="55" t="s">
        <v>17</v>
      </c>
      <c r="I266" s="55" t="s">
        <v>25</v>
      </c>
      <c r="J266" s="55" t="s">
        <v>18</v>
      </c>
      <c r="K266" s="55" t="s">
        <v>17</v>
      </c>
      <c r="L266" s="55" t="s">
        <v>27</v>
      </c>
      <c r="M266" s="55" t="s">
        <v>17</v>
      </c>
      <c r="N266" s="55" t="s">
        <v>17</v>
      </c>
      <c r="O266" s="55" t="s">
        <v>17</v>
      </c>
      <c r="P266" s="55" t="s">
        <v>17</v>
      </c>
      <c r="Q266" s="55" t="s">
        <v>17</v>
      </c>
      <c r="R266" s="56" t="s">
        <v>117</v>
      </c>
      <c r="S266" s="57" t="s">
        <v>53</v>
      </c>
      <c r="T266" s="58">
        <f>2580.4+9582.8+1918.3</f>
        <v>14081.499999999998</v>
      </c>
      <c r="U266" s="58">
        <f>8000-1614-28.9-1156.8</f>
        <v>5200.3</v>
      </c>
      <c r="V266" s="58">
        <f>1450.1-500</f>
        <v>950.09999999999991</v>
      </c>
      <c r="W266" s="58"/>
      <c r="X266" s="58"/>
      <c r="Y266" s="58"/>
      <c r="Z266" s="59">
        <f>T266+U266+V266+W266+X266+Y266</f>
        <v>20231.899999999998</v>
      </c>
      <c r="AA266" s="57">
        <v>2017</v>
      </c>
      <c r="AB266" s="39"/>
      <c r="AC266" s="73"/>
      <c r="AD266" s="40"/>
    </row>
    <row r="267" spans="1:30" s="1" customFormat="1" ht="60" x14ac:dyDescent="0.25">
      <c r="A267" s="55" t="s">
        <v>17</v>
      </c>
      <c r="B267" s="55" t="s">
        <v>17</v>
      </c>
      <c r="C267" s="55" t="s">
        <v>29</v>
      </c>
      <c r="D267" s="55" t="s">
        <v>17</v>
      </c>
      <c r="E267" s="55" t="s">
        <v>27</v>
      </c>
      <c r="F267" s="55" t="s">
        <v>17</v>
      </c>
      <c r="G267" s="55" t="s">
        <v>26</v>
      </c>
      <c r="H267" s="55" t="s">
        <v>17</v>
      </c>
      <c r="I267" s="55" t="s">
        <v>25</v>
      </c>
      <c r="J267" s="55" t="s">
        <v>18</v>
      </c>
      <c r="K267" s="55" t="s">
        <v>33</v>
      </c>
      <c r="L267" s="55" t="s">
        <v>29</v>
      </c>
      <c r="M267" s="55" t="s">
        <v>18</v>
      </c>
      <c r="N267" s="55" t="s">
        <v>18</v>
      </c>
      <c r="O267" s="55"/>
      <c r="P267" s="55"/>
      <c r="Q267" s="55"/>
      <c r="R267" s="56" t="s">
        <v>117</v>
      </c>
      <c r="S267" s="57" t="s">
        <v>53</v>
      </c>
      <c r="T267" s="58">
        <v>8770.7000000000007</v>
      </c>
      <c r="U267" s="58"/>
      <c r="V267" s="58"/>
      <c r="W267" s="58"/>
      <c r="X267" s="58"/>
      <c r="Y267" s="58"/>
      <c r="Z267" s="59">
        <f>T267+U267+V267+W267+X267+Y267</f>
        <v>8770.7000000000007</v>
      </c>
      <c r="AA267" s="57">
        <v>2017</v>
      </c>
      <c r="AB267" s="39"/>
      <c r="AC267" s="73"/>
      <c r="AD267" s="40"/>
    </row>
    <row r="268" spans="1:30" s="1" customFormat="1" ht="60" x14ac:dyDescent="0.25">
      <c r="A268" s="55" t="s">
        <v>17</v>
      </c>
      <c r="B268" s="55" t="s">
        <v>17</v>
      </c>
      <c r="C268" s="55" t="s">
        <v>29</v>
      </c>
      <c r="D268" s="55" t="s">
        <v>17</v>
      </c>
      <c r="E268" s="55" t="s">
        <v>27</v>
      </c>
      <c r="F268" s="55" t="s">
        <v>17</v>
      </c>
      <c r="G268" s="55" t="s">
        <v>26</v>
      </c>
      <c r="H268" s="55" t="s">
        <v>17</v>
      </c>
      <c r="I268" s="55" t="s">
        <v>25</v>
      </c>
      <c r="J268" s="55" t="s">
        <v>18</v>
      </c>
      <c r="K268" s="55" t="s">
        <v>17</v>
      </c>
      <c r="L268" s="55" t="s">
        <v>27</v>
      </c>
      <c r="M268" s="55" t="s">
        <v>160</v>
      </c>
      <c r="N268" s="55" t="s">
        <v>17</v>
      </c>
      <c r="O268" s="55" t="s">
        <v>19</v>
      </c>
      <c r="P268" s="55" t="s">
        <v>18</v>
      </c>
      <c r="Q268" s="55" t="s">
        <v>183</v>
      </c>
      <c r="R268" s="56" t="s">
        <v>117</v>
      </c>
      <c r="S268" s="57" t="s">
        <v>53</v>
      </c>
      <c r="T268" s="58"/>
      <c r="U268" s="58"/>
      <c r="V268" s="58">
        <f>8564-8520.6</f>
        <v>43.399999999999636</v>
      </c>
      <c r="W268" s="58"/>
      <c r="X268" s="58"/>
      <c r="Y268" s="58"/>
      <c r="Z268" s="59">
        <f>V268</f>
        <v>43.399999999999636</v>
      </c>
      <c r="AA268" s="57">
        <v>2017</v>
      </c>
      <c r="AB268" s="40"/>
      <c r="AC268" s="73"/>
      <c r="AD268" s="40"/>
    </row>
    <row r="269" spans="1:30" s="1" customFormat="1" ht="60" x14ac:dyDescent="0.25">
      <c r="A269" s="55" t="s">
        <v>17</v>
      </c>
      <c r="B269" s="55" t="s">
        <v>17</v>
      </c>
      <c r="C269" s="55" t="s">
        <v>29</v>
      </c>
      <c r="D269" s="55" t="s">
        <v>17</v>
      </c>
      <c r="E269" s="55" t="s">
        <v>27</v>
      </c>
      <c r="F269" s="55" t="s">
        <v>17</v>
      </c>
      <c r="G269" s="55" t="s">
        <v>26</v>
      </c>
      <c r="H269" s="55" t="s">
        <v>17</v>
      </c>
      <c r="I269" s="55" t="s">
        <v>25</v>
      </c>
      <c r="J269" s="55" t="s">
        <v>18</v>
      </c>
      <c r="K269" s="55" t="s">
        <v>17</v>
      </c>
      <c r="L269" s="55" t="s">
        <v>27</v>
      </c>
      <c r="M269" s="55" t="s">
        <v>18</v>
      </c>
      <c r="N269" s="55" t="s">
        <v>17</v>
      </c>
      <c r="O269" s="55" t="s">
        <v>19</v>
      </c>
      <c r="P269" s="55" t="s">
        <v>18</v>
      </c>
      <c r="Q269" s="55" t="s">
        <v>186</v>
      </c>
      <c r="R269" s="56" t="s">
        <v>117</v>
      </c>
      <c r="S269" s="57" t="s">
        <v>53</v>
      </c>
      <c r="T269" s="58"/>
      <c r="U269" s="58"/>
      <c r="V269" s="58">
        <v>22129.9</v>
      </c>
      <c r="W269" s="58"/>
      <c r="X269" s="58"/>
      <c r="Y269" s="58"/>
      <c r="Z269" s="59">
        <f>V269</f>
        <v>22129.9</v>
      </c>
      <c r="AA269" s="57">
        <v>2017</v>
      </c>
      <c r="AB269" s="40"/>
      <c r="AC269" s="73"/>
      <c r="AD269" s="40"/>
    </row>
    <row r="270" spans="1:30" s="1" customFormat="1" ht="60" x14ac:dyDescent="0.25">
      <c r="A270" s="55" t="s">
        <v>17</v>
      </c>
      <c r="B270" s="55" t="s">
        <v>17</v>
      </c>
      <c r="C270" s="55" t="s">
        <v>29</v>
      </c>
      <c r="D270" s="55" t="s">
        <v>17</v>
      </c>
      <c r="E270" s="55" t="s">
        <v>27</v>
      </c>
      <c r="F270" s="55" t="s">
        <v>17</v>
      </c>
      <c r="G270" s="55" t="s">
        <v>26</v>
      </c>
      <c r="H270" s="55" t="s">
        <v>17</v>
      </c>
      <c r="I270" s="55" t="s">
        <v>25</v>
      </c>
      <c r="J270" s="55" t="s">
        <v>18</v>
      </c>
      <c r="K270" s="55" t="s">
        <v>17</v>
      </c>
      <c r="L270" s="55" t="s">
        <v>27</v>
      </c>
      <c r="M270" s="55" t="s">
        <v>18</v>
      </c>
      <c r="N270" s="55" t="s">
        <v>17</v>
      </c>
      <c r="O270" s="55" t="s">
        <v>33</v>
      </c>
      <c r="P270" s="55" t="s">
        <v>18</v>
      </c>
      <c r="Q270" s="55" t="s">
        <v>186</v>
      </c>
      <c r="R270" s="56" t="s">
        <v>117</v>
      </c>
      <c r="S270" s="57" t="s">
        <v>53</v>
      </c>
      <c r="T270" s="58"/>
      <c r="U270" s="58"/>
      <c r="V270" s="58">
        <v>450</v>
      </c>
      <c r="W270" s="58"/>
      <c r="X270" s="58"/>
      <c r="Y270" s="58"/>
      <c r="Z270" s="59">
        <f>V270</f>
        <v>450</v>
      </c>
      <c r="AA270" s="57">
        <v>2017</v>
      </c>
      <c r="AB270" s="40"/>
      <c r="AC270" s="73"/>
      <c r="AD270" s="40"/>
    </row>
    <row r="271" spans="1:30" ht="60" x14ac:dyDescent="0.25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17" t="s">
        <v>122</v>
      </c>
      <c r="S271" s="15" t="s">
        <v>54</v>
      </c>
      <c r="T271" s="8">
        <v>17.8</v>
      </c>
      <c r="U271" s="8">
        <v>5.6</v>
      </c>
      <c r="V271" s="8">
        <v>20.6</v>
      </c>
      <c r="W271" s="8"/>
      <c r="X271" s="8"/>
      <c r="Y271" s="8"/>
      <c r="Z271" s="5">
        <f>T271+U271+V271+W271+X271+Y271</f>
        <v>44</v>
      </c>
      <c r="AA271" s="15">
        <v>2017</v>
      </c>
    </row>
    <row r="272" spans="1:30" ht="60" x14ac:dyDescent="0.25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6" t="s">
        <v>42</v>
      </c>
      <c r="S272" s="57" t="s">
        <v>39</v>
      </c>
      <c r="T272" s="61">
        <v>1</v>
      </c>
      <c r="U272" s="61">
        <v>1</v>
      </c>
      <c r="V272" s="61">
        <v>1</v>
      </c>
      <c r="W272" s="61"/>
      <c r="X272" s="61"/>
      <c r="Y272" s="61"/>
      <c r="Z272" s="61">
        <v>1</v>
      </c>
      <c r="AA272" s="57">
        <v>2017</v>
      </c>
    </row>
    <row r="273" spans="1:32" s="51" customFormat="1" ht="30" x14ac:dyDescent="0.25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17" t="s">
        <v>43</v>
      </c>
      <c r="S273" s="15" t="s">
        <v>49</v>
      </c>
      <c r="T273" s="21">
        <f>15+12+42+10</f>
        <v>79</v>
      </c>
      <c r="U273" s="21">
        <f>11+15+84+21</f>
        <v>131</v>
      </c>
      <c r="V273" s="21">
        <f>55+15+30+70</f>
        <v>170</v>
      </c>
      <c r="W273" s="21"/>
      <c r="X273" s="21"/>
      <c r="Y273" s="21"/>
      <c r="Z273" s="6">
        <f>T273+U273+V273+W273+X273+Y273</f>
        <v>380</v>
      </c>
      <c r="AA273" s="15">
        <v>2017</v>
      </c>
      <c r="AB273" s="37"/>
      <c r="AC273" s="75"/>
      <c r="AD273" s="37"/>
      <c r="AE273" s="38"/>
      <c r="AF273" s="38"/>
    </row>
    <row r="274" spans="1:32" s="51" customFormat="1" ht="45" x14ac:dyDescent="0.25">
      <c r="A274" s="55" t="s">
        <v>17</v>
      </c>
      <c r="B274" s="55" t="s">
        <v>17</v>
      </c>
      <c r="C274" s="55" t="s">
        <v>24</v>
      </c>
      <c r="D274" s="55" t="s">
        <v>17</v>
      </c>
      <c r="E274" s="55" t="s">
        <v>27</v>
      </c>
      <c r="F274" s="55" t="s">
        <v>17</v>
      </c>
      <c r="G274" s="55" t="s">
        <v>26</v>
      </c>
      <c r="H274" s="55" t="s">
        <v>17</v>
      </c>
      <c r="I274" s="55" t="s">
        <v>25</v>
      </c>
      <c r="J274" s="55" t="s">
        <v>18</v>
      </c>
      <c r="K274" s="55" t="s">
        <v>17</v>
      </c>
      <c r="L274" s="55" t="s">
        <v>17</v>
      </c>
      <c r="M274" s="55" t="s">
        <v>17</v>
      </c>
      <c r="N274" s="55" t="s">
        <v>17</v>
      </c>
      <c r="O274" s="55" t="s">
        <v>17</v>
      </c>
      <c r="P274" s="55" t="s">
        <v>17</v>
      </c>
      <c r="Q274" s="55" t="s">
        <v>17</v>
      </c>
      <c r="R274" s="56" t="s">
        <v>162</v>
      </c>
      <c r="S274" s="57" t="s">
        <v>53</v>
      </c>
      <c r="T274" s="61"/>
      <c r="U274" s="59">
        <f>U275+U276</f>
        <v>981</v>
      </c>
      <c r="V274" s="62"/>
      <c r="W274" s="62"/>
      <c r="X274" s="62"/>
      <c r="Y274" s="62"/>
      <c r="Z274" s="59">
        <f t="shared" ref="Z274:Z285" si="22">U274</f>
        <v>981</v>
      </c>
      <c r="AA274" s="57">
        <v>2016</v>
      </c>
      <c r="AB274" s="37"/>
      <c r="AC274" s="75"/>
      <c r="AD274" s="37"/>
      <c r="AE274" s="38"/>
      <c r="AF274" s="38"/>
    </row>
    <row r="275" spans="1:32" s="51" customFormat="1" ht="45" x14ac:dyDescent="0.25">
      <c r="A275" s="55" t="s">
        <v>17</v>
      </c>
      <c r="B275" s="55" t="s">
        <v>17</v>
      </c>
      <c r="C275" s="55" t="s">
        <v>24</v>
      </c>
      <c r="D275" s="55" t="s">
        <v>17</v>
      </c>
      <c r="E275" s="55" t="s">
        <v>27</v>
      </c>
      <c r="F275" s="55" t="s">
        <v>17</v>
      </c>
      <c r="G275" s="55" t="s">
        <v>26</v>
      </c>
      <c r="H275" s="55" t="s">
        <v>17</v>
      </c>
      <c r="I275" s="55" t="s">
        <v>25</v>
      </c>
      <c r="J275" s="55" t="s">
        <v>18</v>
      </c>
      <c r="K275" s="55" t="s">
        <v>17</v>
      </c>
      <c r="L275" s="55" t="s">
        <v>27</v>
      </c>
      <c r="M275" s="55" t="s">
        <v>160</v>
      </c>
      <c r="N275" s="55" t="s">
        <v>17</v>
      </c>
      <c r="O275" s="55" t="s">
        <v>27</v>
      </c>
      <c r="P275" s="55" t="s">
        <v>28</v>
      </c>
      <c r="Q275" s="55" t="s">
        <v>161</v>
      </c>
      <c r="R275" s="56" t="s">
        <v>162</v>
      </c>
      <c r="S275" s="57" t="s">
        <v>53</v>
      </c>
      <c r="T275" s="61"/>
      <c r="U275" s="58">
        <f>321+232+52-24</f>
        <v>581</v>
      </c>
      <c r="V275" s="61"/>
      <c r="W275" s="61"/>
      <c r="X275" s="61"/>
      <c r="Y275" s="61"/>
      <c r="Z275" s="59">
        <f t="shared" si="22"/>
        <v>581</v>
      </c>
      <c r="AA275" s="57">
        <v>2016</v>
      </c>
      <c r="AB275" s="40"/>
      <c r="AC275" s="75"/>
      <c r="AD275" s="37"/>
      <c r="AE275" s="38"/>
      <c r="AF275" s="38"/>
    </row>
    <row r="276" spans="1:32" s="51" customFormat="1" ht="45" x14ac:dyDescent="0.25">
      <c r="A276" s="55" t="s">
        <v>17</v>
      </c>
      <c r="B276" s="55" t="s">
        <v>17</v>
      </c>
      <c r="C276" s="55" t="s">
        <v>24</v>
      </c>
      <c r="D276" s="55" t="s">
        <v>17</v>
      </c>
      <c r="E276" s="55" t="s">
        <v>27</v>
      </c>
      <c r="F276" s="55" t="s">
        <v>17</v>
      </c>
      <c r="G276" s="55" t="s">
        <v>26</v>
      </c>
      <c r="H276" s="55" t="s">
        <v>17</v>
      </c>
      <c r="I276" s="55" t="s">
        <v>25</v>
      </c>
      <c r="J276" s="55" t="s">
        <v>18</v>
      </c>
      <c r="K276" s="55" t="s">
        <v>17</v>
      </c>
      <c r="L276" s="55" t="s">
        <v>27</v>
      </c>
      <c r="M276" s="55" t="s">
        <v>18</v>
      </c>
      <c r="N276" s="55" t="s">
        <v>17</v>
      </c>
      <c r="O276" s="55" t="s">
        <v>27</v>
      </c>
      <c r="P276" s="55" t="s">
        <v>28</v>
      </c>
      <c r="Q276" s="55" t="s">
        <v>161</v>
      </c>
      <c r="R276" s="56" t="s">
        <v>162</v>
      </c>
      <c r="S276" s="57" t="s">
        <v>53</v>
      </c>
      <c r="T276" s="61"/>
      <c r="U276" s="58">
        <v>400</v>
      </c>
      <c r="V276" s="61"/>
      <c r="W276" s="61"/>
      <c r="X276" s="61"/>
      <c r="Y276" s="61"/>
      <c r="Z276" s="59">
        <f t="shared" si="22"/>
        <v>400</v>
      </c>
      <c r="AA276" s="57">
        <v>2016</v>
      </c>
      <c r="AB276" s="37"/>
      <c r="AC276" s="75"/>
      <c r="AD276" s="37"/>
      <c r="AE276" s="38"/>
      <c r="AF276" s="38"/>
    </row>
    <row r="277" spans="1:32" s="51" customFormat="1" ht="30" x14ac:dyDescent="0.25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17" t="s">
        <v>163</v>
      </c>
      <c r="S277" s="15" t="s">
        <v>54</v>
      </c>
      <c r="T277" s="21"/>
      <c r="U277" s="8">
        <v>1.6</v>
      </c>
      <c r="V277" s="8"/>
      <c r="W277" s="8"/>
      <c r="X277" s="8"/>
      <c r="Y277" s="8"/>
      <c r="Z277" s="5">
        <f t="shared" si="22"/>
        <v>1.6</v>
      </c>
      <c r="AA277" s="15">
        <v>2016</v>
      </c>
      <c r="AB277" s="37"/>
      <c r="AC277" s="75"/>
      <c r="AD277" s="37"/>
      <c r="AE277" s="38"/>
      <c r="AF277" s="38"/>
    </row>
    <row r="278" spans="1:32" s="51" customFormat="1" ht="45" x14ac:dyDescent="0.25">
      <c r="A278" s="55" t="s">
        <v>17</v>
      </c>
      <c r="B278" s="55" t="s">
        <v>17</v>
      </c>
      <c r="C278" s="55" t="s">
        <v>24</v>
      </c>
      <c r="D278" s="55" t="s">
        <v>17</v>
      </c>
      <c r="E278" s="55" t="s">
        <v>27</v>
      </c>
      <c r="F278" s="55" t="s">
        <v>17</v>
      </c>
      <c r="G278" s="55" t="s">
        <v>26</v>
      </c>
      <c r="H278" s="55" t="s">
        <v>17</v>
      </c>
      <c r="I278" s="55" t="s">
        <v>25</v>
      </c>
      <c r="J278" s="55" t="s">
        <v>18</v>
      </c>
      <c r="K278" s="55" t="s">
        <v>17</v>
      </c>
      <c r="L278" s="55" t="s">
        <v>17</v>
      </c>
      <c r="M278" s="55" t="s">
        <v>17</v>
      </c>
      <c r="N278" s="55" t="s">
        <v>17</v>
      </c>
      <c r="O278" s="55" t="s">
        <v>17</v>
      </c>
      <c r="P278" s="55" t="s">
        <v>17</v>
      </c>
      <c r="Q278" s="55" t="s">
        <v>17</v>
      </c>
      <c r="R278" s="56" t="s">
        <v>164</v>
      </c>
      <c r="S278" s="57" t="s">
        <v>53</v>
      </c>
      <c r="T278" s="61"/>
      <c r="U278" s="59">
        <f>U279+U280</f>
        <v>207</v>
      </c>
      <c r="V278" s="62"/>
      <c r="W278" s="62"/>
      <c r="X278" s="62"/>
      <c r="Y278" s="62"/>
      <c r="Z278" s="59">
        <f t="shared" si="22"/>
        <v>207</v>
      </c>
      <c r="AA278" s="57">
        <v>2016</v>
      </c>
      <c r="AB278" s="37"/>
      <c r="AC278" s="75"/>
      <c r="AD278" s="37"/>
      <c r="AE278" s="38"/>
      <c r="AF278" s="38"/>
    </row>
    <row r="279" spans="1:32" s="51" customFormat="1" ht="45" x14ac:dyDescent="0.25">
      <c r="A279" s="55" t="s">
        <v>17</v>
      </c>
      <c r="B279" s="55" t="s">
        <v>17</v>
      </c>
      <c r="C279" s="55" t="s">
        <v>24</v>
      </c>
      <c r="D279" s="55" t="s">
        <v>17</v>
      </c>
      <c r="E279" s="55" t="s">
        <v>27</v>
      </c>
      <c r="F279" s="55" t="s">
        <v>17</v>
      </c>
      <c r="G279" s="55" t="s">
        <v>26</v>
      </c>
      <c r="H279" s="55" t="s">
        <v>17</v>
      </c>
      <c r="I279" s="55" t="s">
        <v>25</v>
      </c>
      <c r="J279" s="55" t="s">
        <v>18</v>
      </c>
      <c r="K279" s="55" t="s">
        <v>17</v>
      </c>
      <c r="L279" s="55" t="s">
        <v>27</v>
      </c>
      <c r="M279" s="55" t="s">
        <v>160</v>
      </c>
      <c r="N279" s="55" t="s">
        <v>17</v>
      </c>
      <c r="O279" s="55" t="s">
        <v>27</v>
      </c>
      <c r="P279" s="55" t="s">
        <v>28</v>
      </c>
      <c r="Q279" s="55" t="s">
        <v>161</v>
      </c>
      <c r="R279" s="56" t="s">
        <v>164</v>
      </c>
      <c r="S279" s="57" t="s">
        <v>53</v>
      </c>
      <c r="T279" s="61"/>
      <c r="U279" s="58">
        <f>65.6+41.4+17.2</f>
        <v>124.2</v>
      </c>
      <c r="V279" s="61"/>
      <c r="W279" s="61"/>
      <c r="X279" s="61"/>
      <c r="Y279" s="61"/>
      <c r="Z279" s="59">
        <f t="shared" si="22"/>
        <v>124.2</v>
      </c>
      <c r="AA279" s="57">
        <v>2016</v>
      </c>
      <c r="AB279" s="37"/>
      <c r="AC279" s="75"/>
      <c r="AD279" s="37"/>
      <c r="AE279" s="38"/>
      <c r="AF279" s="38"/>
    </row>
    <row r="280" spans="1:32" s="51" customFormat="1" ht="45" x14ac:dyDescent="0.25">
      <c r="A280" s="55" t="s">
        <v>17</v>
      </c>
      <c r="B280" s="55" t="s">
        <v>17</v>
      </c>
      <c r="C280" s="55" t="s">
        <v>24</v>
      </c>
      <c r="D280" s="55" t="s">
        <v>17</v>
      </c>
      <c r="E280" s="55" t="s">
        <v>27</v>
      </c>
      <c r="F280" s="55" t="s">
        <v>17</v>
      </c>
      <c r="G280" s="55" t="s">
        <v>26</v>
      </c>
      <c r="H280" s="55" t="s">
        <v>17</v>
      </c>
      <c r="I280" s="55" t="s">
        <v>25</v>
      </c>
      <c r="J280" s="55" t="s">
        <v>18</v>
      </c>
      <c r="K280" s="55" t="s">
        <v>17</v>
      </c>
      <c r="L280" s="55" t="s">
        <v>27</v>
      </c>
      <c r="M280" s="55" t="s">
        <v>18</v>
      </c>
      <c r="N280" s="55" t="s">
        <v>17</v>
      </c>
      <c r="O280" s="55" t="s">
        <v>27</v>
      </c>
      <c r="P280" s="55" t="s">
        <v>28</v>
      </c>
      <c r="Q280" s="55" t="s">
        <v>161</v>
      </c>
      <c r="R280" s="56" t="s">
        <v>164</v>
      </c>
      <c r="S280" s="57" t="s">
        <v>53</v>
      </c>
      <c r="T280" s="61"/>
      <c r="U280" s="58">
        <v>82.8</v>
      </c>
      <c r="V280" s="61"/>
      <c r="W280" s="61"/>
      <c r="X280" s="61"/>
      <c r="Y280" s="61"/>
      <c r="Z280" s="59">
        <f t="shared" si="22"/>
        <v>82.8</v>
      </c>
      <c r="AA280" s="57">
        <v>2016</v>
      </c>
      <c r="AB280" s="37"/>
      <c r="AC280" s="75"/>
      <c r="AD280" s="37"/>
      <c r="AE280" s="38"/>
      <c r="AF280" s="38"/>
    </row>
    <row r="281" spans="1:32" s="51" customFormat="1" ht="30" x14ac:dyDescent="0.25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17" t="s">
        <v>165</v>
      </c>
      <c r="S281" s="15" t="s">
        <v>15</v>
      </c>
      <c r="T281" s="21"/>
      <c r="U281" s="8">
        <v>92</v>
      </c>
      <c r="V281" s="8"/>
      <c r="W281" s="8"/>
      <c r="X281" s="8"/>
      <c r="Y281" s="8"/>
      <c r="Z281" s="5">
        <f t="shared" si="22"/>
        <v>92</v>
      </c>
      <c r="AA281" s="15">
        <v>2016</v>
      </c>
      <c r="AB281" s="37"/>
      <c r="AC281" s="75"/>
      <c r="AD281" s="37"/>
      <c r="AE281" s="38"/>
      <c r="AF281" s="38"/>
    </row>
    <row r="282" spans="1:32" s="51" customFormat="1" ht="45" x14ac:dyDescent="0.25">
      <c r="A282" s="55" t="s">
        <v>17</v>
      </c>
      <c r="B282" s="55" t="s">
        <v>17</v>
      </c>
      <c r="C282" s="55" t="s">
        <v>29</v>
      </c>
      <c r="D282" s="55" t="s">
        <v>17</v>
      </c>
      <c r="E282" s="55" t="s">
        <v>27</v>
      </c>
      <c r="F282" s="55" t="s">
        <v>17</v>
      </c>
      <c r="G282" s="55" t="s">
        <v>26</v>
      </c>
      <c r="H282" s="55" t="s">
        <v>17</v>
      </c>
      <c r="I282" s="55" t="s">
        <v>25</v>
      </c>
      <c r="J282" s="55" t="s">
        <v>18</v>
      </c>
      <c r="K282" s="55" t="s">
        <v>17</v>
      </c>
      <c r="L282" s="55" t="s">
        <v>17</v>
      </c>
      <c r="M282" s="55" t="s">
        <v>17</v>
      </c>
      <c r="N282" s="55" t="s">
        <v>17</v>
      </c>
      <c r="O282" s="55" t="s">
        <v>17</v>
      </c>
      <c r="P282" s="55" t="s">
        <v>17</v>
      </c>
      <c r="Q282" s="55" t="s">
        <v>17</v>
      </c>
      <c r="R282" s="56" t="s">
        <v>166</v>
      </c>
      <c r="S282" s="57" t="s">
        <v>53</v>
      </c>
      <c r="T282" s="61"/>
      <c r="U282" s="59">
        <f>U283+U284</f>
        <v>1286.2</v>
      </c>
      <c r="V282" s="62"/>
      <c r="W282" s="62"/>
      <c r="X282" s="62"/>
      <c r="Y282" s="62"/>
      <c r="Z282" s="59">
        <f t="shared" si="22"/>
        <v>1286.2</v>
      </c>
      <c r="AA282" s="57">
        <v>2016</v>
      </c>
      <c r="AB282" s="37"/>
      <c r="AC282" s="75"/>
      <c r="AD282" s="37"/>
      <c r="AE282" s="38"/>
      <c r="AF282" s="38"/>
    </row>
    <row r="283" spans="1:32" s="51" customFormat="1" ht="45" x14ac:dyDescent="0.25">
      <c r="A283" s="55" t="s">
        <v>17</v>
      </c>
      <c r="B283" s="55" t="s">
        <v>17</v>
      </c>
      <c r="C283" s="55" t="s">
        <v>29</v>
      </c>
      <c r="D283" s="55" t="s">
        <v>17</v>
      </c>
      <c r="E283" s="55" t="s">
        <v>27</v>
      </c>
      <c r="F283" s="55" t="s">
        <v>17</v>
      </c>
      <c r="G283" s="55" t="s">
        <v>26</v>
      </c>
      <c r="H283" s="55" t="s">
        <v>17</v>
      </c>
      <c r="I283" s="55" t="s">
        <v>25</v>
      </c>
      <c r="J283" s="55" t="s">
        <v>18</v>
      </c>
      <c r="K283" s="55" t="s">
        <v>17</v>
      </c>
      <c r="L283" s="55" t="s">
        <v>27</v>
      </c>
      <c r="M283" s="55" t="s">
        <v>160</v>
      </c>
      <c r="N283" s="55" t="s">
        <v>17</v>
      </c>
      <c r="O283" s="55" t="s">
        <v>27</v>
      </c>
      <c r="P283" s="55" t="s">
        <v>28</v>
      </c>
      <c r="Q283" s="55" t="s">
        <v>161</v>
      </c>
      <c r="R283" s="56" t="s">
        <v>166</v>
      </c>
      <c r="S283" s="57" t="s">
        <v>53</v>
      </c>
      <c r="T283" s="61"/>
      <c r="U283" s="58">
        <f>400+476.2+10</f>
        <v>886.2</v>
      </c>
      <c r="V283" s="61"/>
      <c r="W283" s="61"/>
      <c r="X283" s="61"/>
      <c r="Y283" s="61"/>
      <c r="Z283" s="59">
        <f t="shared" si="22"/>
        <v>886.2</v>
      </c>
      <c r="AA283" s="57">
        <v>2016</v>
      </c>
      <c r="AB283" s="37"/>
      <c r="AC283" s="75"/>
      <c r="AD283" s="37"/>
      <c r="AE283" s="38"/>
      <c r="AF283" s="38"/>
    </row>
    <row r="284" spans="1:32" s="51" customFormat="1" ht="45" x14ac:dyDescent="0.25">
      <c r="A284" s="55" t="s">
        <v>17</v>
      </c>
      <c r="B284" s="55" t="s">
        <v>17</v>
      </c>
      <c r="C284" s="55" t="s">
        <v>29</v>
      </c>
      <c r="D284" s="55" t="s">
        <v>17</v>
      </c>
      <c r="E284" s="55" t="s">
        <v>27</v>
      </c>
      <c r="F284" s="55" t="s">
        <v>17</v>
      </c>
      <c r="G284" s="55" t="s">
        <v>26</v>
      </c>
      <c r="H284" s="55" t="s">
        <v>17</v>
      </c>
      <c r="I284" s="55" t="s">
        <v>25</v>
      </c>
      <c r="J284" s="55" t="s">
        <v>18</v>
      </c>
      <c r="K284" s="55" t="s">
        <v>17</v>
      </c>
      <c r="L284" s="55" t="s">
        <v>27</v>
      </c>
      <c r="M284" s="55" t="s">
        <v>18</v>
      </c>
      <c r="N284" s="55" t="s">
        <v>17</v>
      </c>
      <c r="O284" s="55" t="s">
        <v>27</v>
      </c>
      <c r="P284" s="55" t="s">
        <v>28</v>
      </c>
      <c r="Q284" s="55" t="s">
        <v>161</v>
      </c>
      <c r="R284" s="56" t="s">
        <v>166</v>
      </c>
      <c r="S284" s="57" t="s">
        <v>53</v>
      </c>
      <c r="T284" s="61" t="s">
        <v>169</v>
      </c>
      <c r="U284" s="58">
        <v>400</v>
      </c>
      <c r="V284" s="61"/>
      <c r="W284" s="61"/>
      <c r="X284" s="61"/>
      <c r="Y284" s="61"/>
      <c r="Z284" s="59">
        <f t="shared" si="22"/>
        <v>400</v>
      </c>
      <c r="AA284" s="57">
        <v>2016</v>
      </c>
      <c r="AB284" s="37"/>
      <c r="AC284" s="75"/>
      <c r="AD284" s="37"/>
      <c r="AE284" s="38"/>
      <c r="AF284" s="38"/>
    </row>
    <row r="285" spans="1:32" s="51" customFormat="1" ht="30" x14ac:dyDescent="0.25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17" t="s">
        <v>168</v>
      </c>
      <c r="S285" s="15" t="s">
        <v>167</v>
      </c>
      <c r="T285" s="21"/>
      <c r="U285" s="8">
        <v>873.3</v>
      </c>
      <c r="V285" s="8"/>
      <c r="W285" s="8"/>
      <c r="X285" s="8"/>
      <c r="Y285" s="8"/>
      <c r="Z285" s="5">
        <f t="shared" si="22"/>
        <v>873.3</v>
      </c>
      <c r="AA285" s="15">
        <v>2016</v>
      </c>
      <c r="AB285" s="37"/>
      <c r="AC285" s="75"/>
      <c r="AD285" s="37"/>
      <c r="AE285" s="38"/>
      <c r="AF285" s="38"/>
    </row>
    <row r="286" spans="1:32" s="51" customFormat="1" ht="45" x14ac:dyDescent="0.25">
      <c r="A286" s="55" t="s">
        <v>17</v>
      </c>
      <c r="B286" s="55" t="s">
        <v>17</v>
      </c>
      <c r="C286" s="55" t="s">
        <v>27</v>
      </c>
      <c r="D286" s="57">
        <v>0</v>
      </c>
      <c r="E286" s="57">
        <v>4</v>
      </c>
      <c r="F286" s="57">
        <v>0</v>
      </c>
      <c r="G286" s="57">
        <v>9</v>
      </c>
      <c r="H286" s="55" t="s">
        <v>17</v>
      </c>
      <c r="I286" s="55" t="s">
        <v>25</v>
      </c>
      <c r="J286" s="55" t="s">
        <v>18</v>
      </c>
      <c r="K286" s="55" t="s">
        <v>17</v>
      </c>
      <c r="L286" s="55" t="s">
        <v>17</v>
      </c>
      <c r="M286" s="55" t="s">
        <v>17</v>
      </c>
      <c r="N286" s="55" t="s">
        <v>17</v>
      </c>
      <c r="O286" s="55" t="s">
        <v>17</v>
      </c>
      <c r="P286" s="55" t="s">
        <v>17</v>
      </c>
      <c r="Q286" s="55" t="s">
        <v>17</v>
      </c>
      <c r="R286" s="56" t="s">
        <v>193</v>
      </c>
      <c r="S286" s="57" t="s">
        <v>53</v>
      </c>
      <c r="T286" s="58"/>
      <c r="U286" s="58"/>
      <c r="V286" s="59">
        <f>V287+V288</f>
        <v>540.29999999999995</v>
      </c>
      <c r="W286" s="58"/>
      <c r="X286" s="58"/>
      <c r="Y286" s="58"/>
      <c r="Z286" s="59">
        <f t="shared" ref="Z286:Z317" si="23">V286</f>
        <v>540.29999999999995</v>
      </c>
      <c r="AA286" s="57">
        <v>2017</v>
      </c>
      <c r="AB286" s="40"/>
      <c r="AC286" s="75"/>
      <c r="AD286" s="37"/>
      <c r="AE286" s="38"/>
      <c r="AF286" s="38"/>
    </row>
    <row r="287" spans="1:32" s="51" customFormat="1" ht="45" x14ac:dyDescent="0.25">
      <c r="A287" s="55" t="s">
        <v>17</v>
      </c>
      <c r="B287" s="55" t="s">
        <v>17</v>
      </c>
      <c r="C287" s="55" t="s">
        <v>27</v>
      </c>
      <c r="D287" s="57">
        <v>0</v>
      </c>
      <c r="E287" s="57">
        <v>4</v>
      </c>
      <c r="F287" s="57">
        <v>0</v>
      </c>
      <c r="G287" s="57">
        <v>9</v>
      </c>
      <c r="H287" s="55" t="s">
        <v>17</v>
      </c>
      <c r="I287" s="55" t="s">
        <v>25</v>
      </c>
      <c r="J287" s="55" t="s">
        <v>18</v>
      </c>
      <c r="K287" s="55" t="s">
        <v>17</v>
      </c>
      <c r="L287" s="55" t="s">
        <v>27</v>
      </c>
      <c r="M287" s="55" t="s">
        <v>160</v>
      </c>
      <c r="N287" s="55" t="s">
        <v>17</v>
      </c>
      <c r="O287" s="55" t="s">
        <v>27</v>
      </c>
      <c r="P287" s="55" t="s">
        <v>28</v>
      </c>
      <c r="Q287" s="55" t="s">
        <v>190</v>
      </c>
      <c r="R287" s="56" t="s">
        <v>193</v>
      </c>
      <c r="S287" s="57" t="s">
        <v>53</v>
      </c>
      <c r="T287" s="58"/>
      <c r="U287" s="58"/>
      <c r="V287" s="58">
        <v>147.4</v>
      </c>
      <c r="W287" s="58"/>
      <c r="X287" s="58"/>
      <c r="Y287" s="58"/>
      <c r="Z287" s="59">
        <f t="shared" si="23"/>
        <v>147.4</v>
      </c>
      <c r="AA287" s="57">
        <v>2017</v>
      </c>
      <c r="AB287" s="40"/>
      <c r="AC287" s="75"/>
      <c r="AD287" s="37"/>
      <c r="AE287" s="38"/>
      <c r="AF287" s="38"/>
    </row>
    <row r="288" spans="1:32" s="51" customFormat="1" ht="45" x14ac:dyDescent="0.25">
      <c r="A288" s="55" t="s">
        <v>17</v>
      </c>
      <c r="B288" s="55" t="s">
        <v>17</v>
      </c>
      <c r="C288" s="55" t="s">
        <v>27</v>
      </c>
      <c r="D288" s="57">
        <v>0</v>
      </c>
      <c r="E288" s="57">
        <v>4</v>
      </c>
      <c r="F288" s="57">
        <v>0</v>
      </c>
      <c r="G288" s="57">
        <v>9</v>
      </c>
      <c r="H288" s="55" t="s">
        <v>17</v>
      </c>
      <c r="I288" s="55" t="s">
        <v>25</v>
      </c>
      <c r="J288" s="55" t="s">
        <v>18</v>
      </c>
      <c r="K288" s="55" t="s">
        <v>17</v>
      </c>
      <c r="L288" s="55" t="s">
        <v>27</v>
      </c>
      <c r="M288" s="55" t="s">
        <v>160</v>
      </c>
      <c r="N288" s="55" t="s">
        <v>17</v>
      </c>
      <c r="O288" s="55" t="s">
        <v>27</v>
      </c>
      <c r="P288" s="55" t="s">
        <v>28</v>
      </c>
      <c r="Q288" s="55" t="s">
        <v>191</v>
      </c>
      <c r="R288" s="56" t="s">
        <v>193</v>
      </c>
      <c r="S288" s="57" t="s">
        <v>53</v>
      </c>
      <c r="T288" s="58"/>
      <c r="U288" s="58"/>
      <c r="V288" s="58">
        <v>392.9</v>
      </c>
      <c r="W288" s="58"/>
      <c r="X288" s="58"/>
      <c r="Y288" s="58"/>
      <c r="Z288" s="59">
        <f t="shared" si="23"/>
        <v>392.9</v>
      </c>
      <c r="AA288" s="57">
        <v>2017</v>
      </c>
      <c r="AB288" s="40"/>
      <c r="AC288" s="75"/>
      <c r="AD288" s="37"/>
      <c r="AE288" s="38"/>
      <c r="AF288" s="38"/>
    </row>
    <row r="289" spans="1:32" s="51" customFormat="1" ht="60" x14ac:dyDescent="0.25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17" t="s">
        <v>208</v>
      </c>
      <c r="S289" s="15" t="s">
        <v>54</v>
      </c>
      <c r="T289" s="8"/>
      <c r="U289" s="8"/>
      <c r="V289" s="8">
        <v>0.7</v>
      </c>
      <c r="W289" s="8"/>
      <c r="X289" s="8"/>
      <c r="Y289" s="8"/>
      <c r="Z289" s="5">
        <f t="shared" si="23"/>
        <v>0.7</v>
      </c>
      <c r="AA289" s="15">
        <v>2017</v>
      </c>
      <c r="AB289" s="40"/>
      <c r="AC289" s="75"/>
      <c r="AD289" s="37"/>
      <c r="AE289" s="38"/>
      <c r="AF289" s="38"/>
    </row>
    <row r="290" spans="1:32" s="51" customFormat="1" ht="45" x14ac:dyDescent="0.25">
      <c r="A290" s="55" t="s">
        <v>17</v>
      </c>
      <c r="B290" s="55" t="s">
        <v>17</v>
      </c>
      <c r="C290" s="55" t="s">
        <v>27</v>
      </c>
      <c r="D290" s="57">
        <v>0</v>
      </c>
      <c r="E290" s="57">
        <v>4</v>
      </c>
      <c r="F290" s="57">
        <v>0</v>
      </c>
      <c r="G290" s="57">
        <v>9</v>
      </c>
      <c r="H290" s="55" t="s">
        <v>17</v>
      </c>
      <c r="I290" s="55" t="s">
        <v>25</v>
      </c>
      <c r="J290" s="55" t="s">
        <v>18</v>
      </c>
      <c r="K290" s="55" t="s">
        <v>17</v>
      </c>
      <c r="L290" s="55" t="s">
        <v>17</v>
      </c>
      <c r="M290" s="55" t="s">
        <v>17</v>
      </c>
      <c r="N290" s="55" t="s">
        <v>17</v>
      </c>
      <c r="O290" s="55" t="s">
        <v>17</v>
      </c>
      <c r="P290" s="55" t="s">
        <v>17</v>
      </c>
      <c r="Q290" s="55" t="s">
        <v>17</v>
      </c>
      <c r="R290" s="56" t="s">
        <v>194</v>
      </c>
      <c r="S290" s="57" t="s">
        <v>53</v>
      </c>
      <c r="T290" s="58"/>
      <c r="U290" s="58"/>
      <c r="V290" s="59">
        <f>V291+V292+V293</f>
        <v>918.59999999999991</v>
      </c>
      <c r="W290" s="58"/>
      <c r="X290" s="58"/>
      <c r="Y290" s="58"/>
      <c r="Z290" s="59">
        <f t="shared" si="23"/>
        <v>918.59999999999991</v>
      </c>
      <c r="AA290" s="57">
        <v>2017</v>
      </c>
      <c r="AB290" s="40"/>
      <c r="AC290" s="75"/>
      <c r="AD290" s="37"/>
      <c r="AE290" s="38"/>
      <c r="AF290" s="38"/>
    </row>
    <row r="291" spans="1:32" s="51" customFormat="1" ht="45" x14ac:dyDescent="0.25">
      <c r="A291" s="55" t="s">
        <v>17</v>
      </c>
      <c r="B291" s="55" t="s">
        <v>17</v>
      </c>
      <c r="C291" s="55" t="s">
        <v>27</v>
      </c>
      <c r="D291" s="57">
        <v>0</v>
      </c>
      <c r="E291" s="57">
        <v>4</v>
      </c>
      <c r="F291" s="57">
        <v>0</v>
      </c>
      <c r="G291" s="57">
        <v>9</v>
      </c>
      <c r="H291" s="55" t="s">
        <v>17</v>
      </c>
      <c r="I291" s="55" t="s">
        <v>25</v>
      </c>
      <c r="J291" s="55" t="s">
        <v>18</v>
      </c>
      <c r="K291" s="55" t="s">
        <v>17</v>
      </c>
      <c r="L291" s="55" t="s">
        <v>27</v>
      </c>
      <c r="M291" s="55" t="s">
        <v>160</v>
      </c>
      <c r="N291" s="55" t="s">
        <v>17</v>
      </c>
      <c r="O291" s="55" t="s">
        <v>27</v>
      </c>
      <c r="P291" s="55" t="s">
        <v>28</v>
      </c>
      <c r="Q291" s="55" t="s">
        <v>183</v>
      </c>
      <c r="R291" s="56" t="s">
        <v>194</v>
      </c>
      <c r="S291" s="57" t="s">
        <v>53</v>
      </c>
      <c r="T291" s="58"/>
      <c r="U291" s="58"/>
      <c r="V291" s="58">
        <v>440.9</v>
      </c>
      <c r="W291" s="58"/>
      <c r="X291" s="58"/>
      <c r="Y291" s="58"/>
      <c r="Z291" s="59">
        <f t="shared" si="23"/>
        <v>440.9</v>
      </c>
      <c r="AA291" s="57">
        <v>2017</v>
      </c>
      <c r="AB291" s="40"/>
      <c r="AC291" s="75"/>
      <c r="AD291" s="37"/>
      <c r="AE291" s="38"/>
      <c r="AF291" s="38"/>
    </row>
    <row r="292" spans="1:32" s="51" customFormat="1" ht="45" x14ac:dyDescent="0.25">
      <c r="A292" s="55" t="s">
        <v>17</v>
      </c>
      <c r="B292" s="55" t="s">
        <v>17</v>
      </c>
      <c r="C292" s="55" t="s">
        <v>27</v>
      </c>
      <c r="D292" s="57">
        <v>0</v>
      </c>
      <c r="E292" s="57">
        <v>4</v>
      </c>
      <c r="F292" s="57">
        <v>0</v>
      </c>
      <c r="G292" s="57">
        <v>9</v>
      </c>
      <c r="H292" s="55" t="s">
        <v>17</v>
      </c>
      <c r="I292" s="55" t="s">
        <v>25</v>
      </c>
      <c r="J292" s="55" t="s">
        <v>18</v>
      </c>
      <c r="K292" s="55" t="s">
        <v>17</v>
      </c>
      <c r="L292" s="55" t="s">
        <v>27</v>
      </c>
      <c r="M292" s="55" t="s">
        <v>160</v>
      </c>
      <c r="N292" s="55" t="s">
        <v>17</v>
      </c>
      <c r="O292" s="55" t="s">
        <v>27</v>
      </c>
      <c r="P292" s="55" t="s">
        <v>28</v>
      </c>
      <c r="Q292" s="55" t="s">
        <v>190</v>
      </c>
      <c r="R292" s="56" t="s">
        <v>194</v>
      </c>
      <c r="S292" s="57" t="s">
        <v>53</v>
      </c>
      <c r="T292" s="58"/>
      <c r="U292" s="58"/>
      <c r="V292" s="58">
        <v>110.3</v>
      </c>
      <c r="W292" s="58"/>
      <c r="X292" s="58"/>
      <c r="Y292" s="58"/>
      <c r="Z292" s="59">
        <f t="shared" si="23"/>
        <v>110.3</v>
      </c>
      <c r="AA292" s="57">
        <v>2017</v>
      </c>
      <c r="AB292" s="40"/>
      <c r="AC292" s="75"/>
      <c r="AD292" s="37"/>
      <c r="AE292" s="38"/>
      <c r="AF292" s="38"/>
    </row>
    <row r="293" spans="1:32" s="51" customFormat="1" ht="45" x14ac:dyDescent="0.25">
      <c r="A293" s="55" t="s">
        <v>17</v>
      </c>
      <c r="B293" s="55" t="s">
        <v>17</v>
      </c>
      <c r="C293" s="55" t="s">
        <v>27</v>
      </c>
      <c r="D293" s="57">
        <v>0</v>
      </c>
      <c r="E293" s="57">
        <v>4</v>
      </c>
      <c r="F293" s="57">
        <v>0</v>
      </c>
      <c r="G293" s="57">
        <v>9</v>
      </c>
      <c r="H293" s="55" t="s">
        <v>17</v>
      </c>
      <c r="I293" s="55" t="s">
        <v>25</v>
      </c>
      <c r="J293" s="55" t="s">
        <v>18</v>
      </c>
      <c r="K293" s="55" t="s">
        <v>17</v>
      </c>
      <c r="L293" s="55" t="s">
        <v>27</v>
      </c>
      <c r="M293" s="55" t="s">
        <v>160</v>
      </c>
      <c r="N293" s="55" t="s">
        <v>17</v>
      </c>
      <c r="O293" s="55" t="s">
        <v>27</v>
      </c>
      <c r="P293" s="55" t="s">
        <v>28</v>
      </c>
      <c r="Q293" s="55" t="s">
        <v>191</v>
      </c>
      <c r="R293" s="56" t="s">
        <v>194</v>
      </c>
      <c r="S293" s="57" t="s">
        <v>53</v>
      </c>
      <c r="T293" s="58"/>
      <c r="U293" s="58"/>
      <c r="V293" s="58">
        <v>367.4</v>
      </c>
      <c r="W293" s="58"/>
      <c r="X293" s="58"/>
      <c r="Y293" s="58"/>
      <c r="Z293" s="59">
        <f t="shared" si="23"/>
        <v>367.4</v>
      </c>
      <c r="AA293" s="57">
        <v>2017</v>
      </c>
      <c r="AB293" s="40"/>
      <c r="AC293" s="75"/>
      <c r="AD293" s="37"/>
      <c r="AE293" s="38"/>
      <c r="AF293" s="38"/>
    </row>
    <row r="294" spans="1:32" s="51" customFormat="1" ht="30" x14ac:dyDescent="0.25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17" t="s">
        <v>168</v>
      </c>
      <c r="S294" s="15" t="s">
        <v>54</v>
      </c>
      <c r="T294" s="8"/>
      <c r="U294" s="8"/>
      <c r="V294" s="8">
        <v>0.4</v>
      </c>
      <c r="W294" s="8"/>
      <c r="X294" s="8"/>
      <c r="Y294" s="8"/>
      <c r="Z294" s="5">
        <f t="shared" si="23"/>
        <v>0.4</v>
      </c>
      <c r="AA294" s="15">
        <v>2017</v>
      </c>
      <c r="AB294" s="40"/>
      <c r="AC294" s="75"/>
      <c r="AD294" s="37"/>
      <c r="AE294" s="38"/>
      <c r="AF294" s="38"/>
    </row>
    <row r="295" spans="1:32" s="51" customFormat="1" ht="30" x14ac:dyDescent="0.25">
      <c r="A295" s="55" t="s">
        <v>17</v>
      </c>
      <c r="B295" s="55" t="s">
        <v>17</v>
      </c>
      <c r="C295" s="55" t="s">
        <v>27</v>
      </c>
      <c r="D295" s="57">
        <v>0</v>
      </c>
      <c r="E295" s="57">
        <v>4</v>
      </c>
      <c r="F295" s="57">
        <v>0</v>
      </c>
      <c r="G295" s="57">
        <v>9</v>
      </c>
      <c r="H295" s="55" t="s">
        <v>17</v>
      </c>
      <c r="I295" s="55" t="s">
        <v>25</v>
      </c>
      <c r="J295" s="55" t="s">
        <v>18</v>
      </c>
      <c r="K295" s="55" t="s">
        <v>17</v>
      </c>
      <c r="L295" s="55" t="s">
        <v>17</v>
      </c>
      <c r="M295" s="55" t="s">
        <v>17</v>
      </c>
      <c r="N295" s="55" t="s">
        <v>17</v>
      </c>
      <c r="O295" s="55" t="s">
        <v>17</v>
      </c>
      <c r="P295" s="55" t="s">
        <v>17</v>
      </c>
      <c r="Q295" s="55" t="s">
        <v>17</v>
      </c>
      <c r="R295" s="56" t="s">
        <v>195</v>
      </c>
      <c r="S295" s="57" t="s">
        <v>53</v>
      </c>
      <c r="T295" s="58"/>
      <c r="U295" s="58"/>
      <c r="V295" s="59">
        <f>V296+V297</f>
        <v>464.8</v>
      </c>
      <c r="W295" s="58"/>
      <c r="X295" s="58"/>
      <c r="Y295" s="58"/>
      <c r="Z295" s="59">
        <f t="shared" si="23"/>
        <v>464.8</v>
      </c>
      <c r="AA295" s="57">
        <v>2017</v>
      </c>
      <c r="AB295" s="40"/>
      <c r="AC295" s="75"/>
      <c r="AD295" s="37"/>
      <c r="AE295" s="38"/>
      <c r="AF295" s="38"/>
    </row>
    <row r="296" spans="1:32" s="51" customFormat="1" ht="30" x14ac:dyDescent="0.25">
      <c r="A296" s="55" t="s">
        <v>17</v>
      </c>
      <c r="B296" s="55" t="s">
        <v>17</v>
      </c>
      <c r="C296" s="55" t="s">
        <v>27</v>
      </c>
      <c r="D296" s="57">
        <v>0</v>
      </c>
      <c r="E296" s="57">
        <v>4</v>
      </c>
      <c r="F296" s="57">
        <v>0</v>
      </c>
      <c r="G296" s="57">
        <v>9</v>
      </c>
      <c r="H296" s="55" t="s">
        <v>17</v>
      </c>
      <c r="I296" s="55" t="s">
        <v>25</v>
      </c>
      <c r="J296" s="55" t="s">
        <v>18</v>
      </c>
      <c r="K296" s="55" t="s">
        <v>17</v>
      </c>
      <c r="L296" s="55" t="s">
        <v>27</v>
      </c>
      <c r="M296" s="55" t="s">
        <v>160</v>
      </c>
      <c r="N296" s="55" t="s">
        <v>17</v>
      </c>
      <c r="O296" s="55" t="s">
        <v>27</v>
      </c>
      <c r="P296" s="55" t="s">
        <v>28</v>
      </c>
      <c r="Q296" s="55" t="s">
        <v>190</v>
      </c>
      <c r="R296" s="56" t="s">
        <v>195</v>
      </c>
      <c r="S296" s="57" t="s">
        <v>53</v>
      </c>
      <c r="T296" s="58"/>
      <c r="U296" s="58"/>
      <c r="V296" s="58">
        <v>107.3</v>
      </c>
      <c r="W296" s="58"/>
      <c r="X296" s="58"/>
      <c r="Y296" s="58"/>
      <c r="Z296" s="59">
        <f t="shared" si="23"/>
        <v>107.3</v>
      </c>
      <c r="AA296" s="57">
        <v>2017</v>
      </c>
      <c r="AB296" s="40"/>
      <c r="AC296" s="75"/>
      <c r="AD296" s="37"/>
      <c r="AE296" s="38"/>
      <c r="AF296" s="38"/>
    </row>
    <row r="297" spans="1:32" s="51" customFormat="1" ht="30" x14ac:dyDescent="0.25">
      <c r="A297" s="55" t="s">
        <v>17</v>
      </c>
      <c r="B297" s="55" t="s">
        <v>17</v>
      </c>
      <c r="C297" s="55" t="s">
        <v>27</v>
      </c>
      <c r="D297" s="57">
        <v>0</v>
      </c>
      <c r="E297" s="57">
        <v>4</v>
      </c>
      <c r="F297" s="57">
        <v>0</v>
      </c>
      <c r="G297" s="57">
        <v>9</v>
      </c>
      <c r="H297" s="55" t="s">
        <v>17</v>
      </c>
      <c r="I297" s="55" t="s">
        <v>25</v>
      </c>
      <c r="J297" s="55" t="s">
        <v>18</v>
      </c>
      <c r="K297" s="55" t="s">
        <v>17</v>
      </c>
      <c r="L297" s="55" t="s">
        <v>27</v>
      </c>
      <c r="M297" s="55" t="s">
        <v>160</v>
      </c>
      <c r="N297" s="55" t="s">
        <v>17</v>
      </c>
      <c r="O297" s="55" t="s">
        <v>27</v>
      </c>
      <c r="P297" s="55" t="s">
        <v>28</v>
      </c>
      <c r="Q297" s="55" t="s">
        <v>191</v>
      </c>
      <c r="R297" s="56" t="s">
        <v>195</v>
      </c>
      <c r="S297" s="57" t="s">
        <v>53</v>
      </c>
      <c r="T297" s="58"/>
      <c r="U297" s="58"/>
      <c r="V297" s="58">
        <v>357.5</v>
      </c>
      <c r="W297" s="58"/>
      <c r="X297" s="58"/>
      <c r="Y297" s="58"/>
      <c r="Z297" s="59">
        <f t="shared" si="23"/>
        <v>357.5</v>
      </c>
      <c r="AA297" s="57">
        <v>2017</v>
      </c>
      <c r="AB297" s="40"/>
      <c r="AC297" s="75"/>
      <c r="AD297" s="37"/>
      <c r="AE297" s="38"/>
      <c r="AF297" s="38"/>
    </row>
    <row r="298" spans="1:32" s="51" customFormat="1" ht="60" x14ac:dyDescent="0.25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17" t="s">
        <v>208</v>
      </c>
      <c r="S298" s="15" t="s">
        <v>54</v>
      </c>
      <c r="T298" s="8"/>
      <c r="U298" s="8"/>
      <c r="V298" s="8">
        <v>1</v>
      </c>
      <c r="W298" s="8"/>
      <c r="X298" s="8"/>
      <c r="Y298" s="8"/>
      <c r="Z298" s="5">
        <f t="shared" si="23"/>
        <v>1</v>
      </c>
      <c r="AA298" s="15">
        <v>2017</v>
      </c>
      <c r="AB298" s="40"/>
      <c r="AC298" s="75"/>
      <c r="AD298" s="37"/>
      <c r="AE298" s="38"/>
      <c r="AF298" s="38"/>
    </row>
    <row r="299" spans="1:32" s="51" customFormat="1" ht="45" x14ac:dyDescent="0.25">
      <c r="A299" s="55" t="s">
        <v>17</v>
      </c>
      <c r="B299" s="55" t="s">
        <v>17</v>
      </c>
      <c r="C299" s="55" t="s">
        <v>27</v>
      </c>
      <c r="D299" s="57">
        <v>0</v>
      </c>
      <c r="E299" s="57">
        <v>4</v>
      </c>
      <c r="F299" s="57">
        <v>0</v>
      </c>
      <c r="G299" s="57">
        <v>9</v>
      </c>
      <c r="H299" s="55" t="s">
        <v>17</v>
      </c>
      <c r="I299" s="55" t="s">
        <v>25</v>
      </c>
      <c r="J299" s="55" t="s">
        <v>18</v>
      </c>
      <c r="K299" s="55" t="s">
        <v>17</v>
      </c>
      <c r="L299" s="55" t="s">
        <v>17</v>
      </c>
      <c r="M299" s="55" t="s">
        <v>17</v>
      </c>
      <c r="N299" s="55" t="s">
        <v>17</v>
      </c>
      <c r="O299" s="55" t="s">
        <v>17</v>
      </c>
      <c r="P299" s="55" t="s">
        <v>17</v>
      </c>
      <c r="Q299" s="55" t="s">
        <v>17</v>
      </c>
      <c r="R299" s="56" t="s">
        <v>196</v>
      </c>
      <c r="S299" s="57" t="s">
        <v>53</v>
      </c>
      <c r="T299" s="58"/>
      <c r="U299" s="58"/>
      <c r="V299" s="59">
        <f>V300+V301+V302</f>
        <v>985.8</v>
      </c>
      <c r="W299" s="58"/>
      <c r="X299" s="58"/>
      <c r="Y299" s="58"/>
      <c r="Z299" s="59">
        <f t="shared" si="23"/>
        <v>985.8</v>
      </c>
      <c r="AA299" s="57">
        <v>2017</v>
      </c>
      <c r="AB299" s="40"/>
      <c r="AC299" s="75"/>
      <c r="AD299" s="37"/>
      <c r="AE299" s="38"/>
      <c r="AF299" s="38"/>
    </row>
    <row r="300" spans="1:32" s="51" customFormat="1" ht="45" x14ac:dyDescent="0.25">
      <c r="A300" s="55" t="s">
        <v>17</v>
      </c>
      <c r="B300" s="55" t="s">
        <v>17</v>
      </c>
      <c r="C300" s="55" t="s">
        <v>27</v>
      </c>
      <c r="D300" s="57">
        <v>0</v>
      </c>
      <c r="E300" s="57">
        <v>4</v>
      </c>
      <c r="F300" s="57">
        <v>0</v>
      </c>
      <c r="G300" s="57">
        <v>9</v>
      </c>
      <c r="H300" s="55" t="s">
        <v>17</v>
      </c>
      <c r="I300" s="55" t="s">
        <v>25</v>
      </c>
      <c r="J300" s="55" t="s">
        <v>18</v>
      </c>
      <c r="K300" s="55" t="s">
        <v>17</v>
      </c>
      <c r="L300" s="55" t="s">
        <v>27</v>
      </c>
      <c r="M300" s="55" t="s">
        <v>160</v>
      </c>
      <c r="N300" s="55" t="s">
        <v>17</v>
      </c>
      <c r="O300" s="55" t="s">
        <v>27</v>
      </c>
      <c r="P300" s="55" t="s">
        <v>28</v>
      </c>
      <c r="Q300" s="55" t="s">
        <v>183</v>
      </c>
      <c r="R300" s="56" t="s">
        <v>196</v>
      </c>
      <c r="S300" s="57" t="s">
        <v>53</v>
      </c>
      <c r="T300" s="58"/>
      <c r="U300" s="58"/>
      <c r="V300" s="58">
        <v>473.2</v>
      </c>
      <c r="W300" s="58"/>
      <c r="X300" s="58"/>
      <c r="Y300" s="58"/>
      <c r="Z300" s="59">
        <f t="shared" si="23"/>
        <v>473.2</v>
      </c>
      <c r="AA300" s="57">
        <v>2017</v>
      </c>
      <c r="AB300" s="40"/>
      <c r="AC300" s="75"/>
      <c r="AD300" s="37"/>
      <c r="AE300" s="38"/>
      <c r="AF300" s="38"/>
    </row>
    <row r="301" spans="1:32" s="51" customFormat="1" ht="45" x14ac:dyDescent="0.25">
      <c r="A301" s="55" t="s">
        <v>17</v>
      </c>
      <c r="B301" s="55" t="s">
        <v>17</v>
      </c>
      <c r="C301" s="55" t="s">
        <v>27</v>
      </c>
      <c r="D301" s="57">
        <v>0</v>
      </c>
      <c r="E301" s="57">
        <v>4</v>
      </c>
      <c r="F301" s="57">
        <v>0</v>
      </c>
      <c r="G301" s="57">
        <v>9</v>
      </c>
      <c r="H301" s="55" t="s">
        <v>17</v>
      </c>
      <c r="I301" s="55" t="s">
        <v>25</v>
      </c>
      <c r="J301" s="55" t="s">
        <v>18</v>
      </c>
      <c r="K301" s="55" t="s">
        <v>17</v>
      </c>
      <c r="L301" s="55" t="s">
        <v>27</v>
      </c>
      <c r="M301" s="55" t="s">
        <v>160</v>
      </c>
      <c r="N301" s="55" t="s">
        <v>17</v>
      </c>
      <c r="O301" s="55" t="s">
        <v>27</v>
      </c>
      <c r="P301" s="55" t="s">
        <v>28</v>
      </c>
      <c r="Q301" s="55" t="s">
        <v>190</v>
      </c>
      <c r="R301" s="56" t="s">
        <v>196</v>
      </c>
      <c r="S301" s="57" t="s">
        <v>53</v>
      </c>
      <c r="T301" s="58"/>
      <c r="U301" s="58"/>
      <c r="V301" s="58">
        <v>118.3</v>
      </c>
      <c r="W301" s="58"/>
      <c r="X301" s="58"/>
      <c r="Y301" s="58"/>
      <c r="Z301" s="59">
        <f t="shared" si="23"/>
        <v>118.3</v>
      </c>
      <c r="AA301" s="57">
        <v>2017</v>
      </c>
      <c r="AB301" s="40"/>
      <c r="AC301" s="75"/>
      <c r="AD301" s="37"/>
      <c r="AE301" s="38"/>
      <c r="AF301" s="38"/>
    </row>
    <row r="302" spans="1:32" s="51" customFormat="1" ht="45" x14ac:dyDescent="0.25">
      <c r="A302" s="55" t="s">
        <v>17</v>
      </c>
      <c r="B302" s="55" t="s">
        <v>17</v>
      </c>
      <c r="C302" s="55" t="s">
        <v>27</v>
      </c>
      <c r="D302" s="57">
        <v>0</v>
      </c>
      <c r="E302" s="57">
        <v>4</v>
      </c>
      <c r="F302" s="57">
        <v>0</v>
      </c>
      <c r="G302" s="57">
        <v>9</v>
      </c>
      <c r="H302" s="55" t="s">
        <v>17</v>
      </c>
      <c r="I302" s="55" t="s">
        <v>25</v>
      </c>
      <c r="J302" s="55" t="s">
        <v>18</v>
      </c>
      <c r="K302" s="55" t="s">
        <v>17</v>
      </c>
      <c r="L302" s="55" t="s">
        <v>27</v>
      </c>
      <c r="M302" s="55" t="s">
        <v>160</v>
      </c>
      <c r="N302" s="55" t="s">
        <v>17</v>
      </c>
      <c r="O302" s="55" t="s">
        <v>27</v>
      </c>
      <c r="P302" s="55" t="s">
        <v>28</v>
      </c>
      <c r="Q302" s="55" t="s">
        <v>191</v>
      </c>
      <c r="R302" s="56" t="s">
        <v>196</v>
      </c>
      <c r="S302" s="57" t="s">
        <v>53</v>
      </c>
      <c r="T302" s="58"/>
      <c r="U302" s="58"/>
      <c r="V302" s="58">
        <v>394.3</v>
      </c>
      <c r="W302" s="58"/>
      <c r="X302" s="58"/>
      <c r="Y302" s="58"/>
      <c r="Z302" s="59">
        <f t="shared" si="23"/>
        <v>394.3</v>
      </c>
      <c r="AA302" s="57">
        <v>2017</v>
      </c>
      <c r="AB302" s="40"/>
      <c r="AC302" s="75"/>
      <c r="AD302" s="37"/>
      <c r="AE302" s="38"/>
      <c r="AF302" s="38"/>
    </row>
    <row r="303" spans="1:32" s="51" customFormat="1" ht="60" x14ac:dyDescent="0.25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17" t="s">
        <v>208</v>
      </c>
      <c r="S303" s="15" t="s">
        <v>54</v>
      </c>
      <c r="T303" s="8"/>
      <c r="U303" s="8"/>
      <c r="V303" s="8">
        <v>0.5</v>
      </c>
      <c r="W303" s="8"/>
      <c r="X303" s="8"/>
      <c r="Y303" s="8"/>
      <c r="Z303" s="5">
        <f t="shared" si="23"/>
        <v>0.5</v>
      </c>
      <c r="AA303" s="15">
        <v>2017</v>
      </c>
      <c r="AB303" s="40"/>
      <c r="AC303" s="75"/>
      <c r="AD303" s="37"/>
      <c r="AE303" s="38"/>
      <c r="AF303" s="38"/>
    </row>
    <row r="304" spans="1:32" s="51" customFormat="1" ht="45" x14ac:dyDescent="0.25">
      <c r="A304" s="55" t="s">
        <v>17</v>
      </c>
      <c r="B304" s="55" t="s">
        <v>17</v>
      </c>
      <c r="C304" s="55" t="s">
        <v>27</v>
      </c>
      <c r="D304" s="57">
        <v>0</v>
      </c>
      <c r="E304" s="57">
        <v>4</v>
      </c>
      <c r="F304" s="57">
        <v>0</v>
      </c>
      <c r="G304" s="57">
        <v>9</v>
      </c>
      <c r="H304" s="55" t="s">
        <v>17</v>
      </c>
      <c r="I304" s="55" t="s">
        <v>25</v>
      </c>
      <c r="J304" s="55" t="s">
        <v>18</v>
      </c>
      <c r="K304" s="55" t="s">
        <v>17</v>
      </c>
      <c r="L304" s="55" t="s">
        <v>17</v>
      </c>
      <c r="M304" s="55" t="s">
        <v>17</v>
      </c>
      <c r="N304" s="55" t="s">
        <v>17</v>
      </c>
      <c r="O304" s="55" t="s">
        <v>17</v>
      </c>
      <c r="P304" s="55" t="s">
        <v>17</v>
      </c>
      <c r="Q304" s="55" t="s">
        <v>17</v>
      </c>
      <c r="R304" s="56" t="s">
        <v>197</v>
      </c>
      <c r="S304" s="57" t="s">
        <v>53</v>
      </c>
      <c r="T304" s="58"/>
      <c r="U304" s="58"/>
      <c r="V304" s="59">
        <f>V305+V306+V307</f>
        <v>789.3</v>
      </c>
      <c r="W304" s="58"/>
      <c r="X304" s="58"/>
      <c r="Y304" s="58"/>
      <c r="Z304" s="59">
        <f t="shared" si="23"/>
        <v>789.3</v>
      </c>
      <c r="AA304" s="57">
        <v>2017</v>
      </c>
      <c r="AB304" s="40"/>
      <c r="AC304" s="75"/>
      <c r="AD304" s="37"/>
      <c r="AE304" s="38"/>
      <c r="AF304" s="38"/>
    </row>
    <row r="305" spans="1:32" s="51" customFormat="1" ht="45" x14ac:dyDescent="0.25">
      <c r="A305" s="55" t="s">
        <v>17</v>
      </c>
      <c r="B305" s="55" t="s">
        <v>17</v>
      </c>
      <c r="C305" s="55" t="s">
        <v>27</v>
      </c>
      <c r="D305" s="57">
        <v>0</v>
      </c>
      <c r="E305" s="57">
        <v>4</v>
      </c>
      <c r="F305" s="57">
        <v>0</v>
      </c>
      <c r="G305" s="57">
        <v>9</v>
      </c>
      <c r="H305" s="55" t="s">
        <v>17</v>
      </c>
      <c r="I305" s="55" t="s">
        <v>25</v>
      </c>
      <c r="J305" s="55" t="s">
        <v>18</v>
      </c>
      <c r="K305" s="55" t="s">
        <v>17</v>
      </c>
      <c r="L305" s="55" t="s">
        <v>27</v>
      </c>
      <c r="M305" s="55" t="s">
        <v>160</v>
      </c>
      <c r="N305" s="55" t="s">
        <v>17</v>
      </c>
      <c r="O305" s="55" t="s">
        <v>27</v>
      </c>
      <c r="P305" s="55" t="s">
        <v>28</v>
      </c>
      <c r="Q305" s="55" t="s">
        <v>183</v>
      </c>
      <c r="R305" s="56" t="s">
        <v>197</v>
      </c>
      <c r="S305" s="57" t="s">
        <v>53</v>
      </c>
      <c r="T305" s="58"/>
      <c r="U305" s="58"/>
      <c r="V305" s="58">
        <v>394.6</v>
      </c>
      <c r="W305" s="58"/>
      <c r="X305" s="58"/>
      <c r="Y305" s="58"/>
      <c r="Z305" s="59">
        <f t="shared" si="23"/>
        <v>394.6</v>
      </c>
      <c r="AA305" s="57">
        <v>2017</v>
      </c>
      <c r="AB305" s="40"/>
      <c r="AC305" s="75"/>
      <c r="AD305" s="37"/>
      <c r="AE305" s="38"/>
      <c r="AF305" s="38"/>
    </row>
    <row r="306" spans="1:32" s="51" customFormat="1" ht="45" x14ac:dyDescent="0.25">
      <c r="A306" s="55" t="s">
        <v>17</v>
      </c>
      <c r="B306" s="55" t="s">
        <v>17</v>
      </c>
      <c r="C306" s="55" t="s">
        <v>27</v>
      </c>
      <c r="D306" s="57">
        <v>0</v>
      </c>
      <c r="E306" s="57">
        <v>4</v>
      </c>
      <c r="F306" s="57">
        <v>0</v>
      </c>
      <c r="G306" s="57">
        <v>9</v>
      </c>
      <c r="H306" s="55" t="s">
        <v>17</v>
      </c>
      <c r="I306" s="55" t="s">
        <v>25</v>
      </c>
      <c r="J306" s="55" t="s">
        <v>18</v>
      </c>
      <c r="K306" s="55" t="s">
        <v>17</v>
      </c>
      <c r="L306" s="55" t="s">
        <v>27</v>
      </c>
      <c r="M306" s="55" t="s">
        <v>160</v>
      </c>
      <c r="N306" s="55" t="s">
        <v>17</v>
      </c>
      <c r="O306" s="55" t="s">
        <v>27</v>
      </c>
      <c r="P306" s="55" t="s">
        <v>28</v>
      </c>
      <c r="Q306" s="55" t="s">
        <v>190</v>
      </c>
      <c r="R306" s="56" t="s">
        <v>197</v>
      </c>
      <c r="S306" s="57" t="s">
        <v>53</v>
      </c>
      <c r="T306" s="58"/>
      <c r="U306" s="58"/>
      <c r="V306" s="58">
        <v>79</v>
      </c>
      <c r="W306" s="58"/>
      <c r="X306" s="58"/>
      <c r="Y306" s="58"/>
      <c r="Z306" s="59">
        <f t="shared" si="23"/>
        <v>79</v>
      </c>
      <c r="AA306" s="57">
        <v>2017</v>
      </c>
      <c r="AB306" s="40"/>
      <c r="AC306" s="75"/>
      <c r="AD306" s="37"/>
      <c r="AE306" s="38"/>
      <c r="AF306" s="38"/>
    </row>
    <row r="307" spans="1:32" s="51" customFormat="1" ht="45" x14ac:dyDescent="0.25">
      <c r="A307" s="55" t="s">
        <v>17</v>
      </c>
      <c r="B307" s="55" t="s">
        <v>17</v>
      </c>
      <c r="C307" s="55" t="s">
        <v>27</v>
      </c>
      <c r="D307" s="57">
        <v>0</v>
      </c>
      <c r="E307" s="57">
        <v>4</v>
      </c>
      <c r="F307" s="57">
        <v>0</v>
      </c>
      <c r="G307" s="57">
        <v>9</v>
      </c>
      <c r="H307" s="55" t="s">
        <v>17</v>
      </c>
      <c r="I307" s="55" t="s">
        <v>25</v>
      </c>
      <c r="J307" s="55" t="s">
        <v>18</v>
      </c>
      <c r="K307" s="55" t="s">
        <v>17</v>
      </c>
      <c r="L307" s="55" t="s">
        <v>27</v>
      </c>
      <c r="M307" s="55" t="s">
        <v>160</v>
      </c>
      <c r="N307" s="55" t="s">
        <v>17</v>
      </c>
      <c r="O307" s="55" t="s">
        <v>27</v>
      </c>
      <c r="P307" s="55" t="s">
        <v>28</v>
      </c>
      <c r="Q307" s="55" t="s">
        <v>191</v>
      </c>
      <c r="R307" s="56" t="s">
        <v>197</v>
      </c>
      <c r="S307" s="57" t="s">
        <v>53</v>
      </c>
      <c r="T307" s="58"/>
      <c r="U307" s="58"/>
      <c r="V307" s="58">
        <v>315.7</v>
      </c>
      <c r="W307" s="58"/>
      <c r="X307" s="58"/>
      <c r="Y307" s="58"/>
      <c r="Z307" s="59">
        <f t="shared" si="23"/>
        <v>315.7</v>
      </c>
      <c r="AA307" s="57">
        <v>2017</v>
      </c>
      <c r="AB307" s="40"/>
      <c r="AC307" s="75"/>
      <c r="AD307" s="37"/>
      <c r="AE307" s="38"/>
      <c r="AF307" s="38"/>
    </row>
    <row r="308" spans="1:32" s="51" customFormat="1" ht="30" x14ac:dyDescent="0.25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17" t="s">
        <v>168</v>
      </c>
      <c r="S308" s="15" t="s">
        <v>54</v>
      </c>
      <c r="T308" s="8"/>
      <c r="U308" s="8"/>
      <c r="V308" s="8">
        <v>0.6</v>
      </c>
      <c r="W308" s="8"/>
      <c r="X308" s="8"/>
      <c r="Y308" s="8"/>
      <c r="Z308" s="5">
        <f t="shared" si="23"/>
        <v>0.6</v>
      </c>
      <c r="AA308" s="15">
        <v>2017</v>
      </c>
      <c r="AB308" s="40"/>
      <c r="AC308" s="75"/>
      <c r="AD308" s="37"/>
      <c r="AE308" s="38"/>
      <c r="AF308" s="38"/>
    </row>
    <row r="309" spans="1:32" s="51" customFormat="1" ht="45" x14ac:dyDescent="0.25">
      <c r="A309" s="55" t="s">
        <v>17</v>
      </c>
      <c r="B309" s="55" t="s">
        <v>17</v>
      </c>
      <c r="C309" s="55" t="s">
        <v>27</v>
      </c>
      <c r="D309" s="57">
        <v>0</v>
      </c>
      <c r="E309" s="57">
        <v>4</v>
      </c>
      <c r="F309" s="57">
        <v>0</v>
      </c>
      <c r="G309" s="57">
        <v>9</v>
      </c>
      <c r="H309" s="55" t="s">
        <v>17</v>
      </c>
      <c r="I309" s="55" t="s">
        <v>25</v>
      </c>
      <c r="J309" s="55" t="s">
        <v>18</v>
      </c>
      <c r="K309" s="55" t="s">
        <v>17</v>
      </c>
      <c r="L309" s="55" t="s">
        <v>17</v>
      </c>
      <c r="M309" s="55" t="s">
        <v>17</v>
      </c>
      <c r="N309" s="55" t="s">
        <v>17</v>
      </c>
      <c r="O309" s="55" t="s">
        <v>17</v>
      </c>
      <c r="P309" s="55" t="s">
        <v>17</v>
      </c>
      <c r="Q309" s="55" t="s">
        <v>17</v>
      </c>
      <c r="R309" s="56" t="s">
        <v>198</v>
      </c>
      <c r="S309" s="57" t="s">
        <v>53</v>
      </c>
      <c r="T309" s="58"/>
      <c r="U309" s="58"/>
      <c r="V309" s="59">
        <f>V310+V311</f>
        <v>498.7</v>
      </c>
      <c r="W309" s="58"/>
      <c r="X309" s="58"/>
      <c r="Y309" s="58"/>
      <c r="Z309" s="59">
        <f t="shared" si="23"/>
        <v>498.7</v>
      </c>
      <c r="AA309" s="57">
        <v>2017</v>
      </c>
      <c r="AB309" s="40"/>
      <c r="AC309" s="75"/>
      <c r="AD309" s="37"/>
      <c r="AE309" s="38"/>
      <c r="AF309" s="38"/>
    </row>
    <row r="310" spans="1:32" s="51" customFormat="1" ht="45" x14ac:dyDescent="0.25">
      <c r="A310" s="55" t="s">
        <v>17</v>
      </c>
      <c r="B310" s="55" t="s">
        <v>17</v>
      </c>
      <c r="C310" s="55" t="s">
        <v>27</v>
      </c>
      <c r="D310" s="57">
        <v>0</v>
      </c>
      <c r="E310" s="57">
        <v>4</v>
      </c>
      <c r="F310" s="57">
        <v>0</v>
      </c>
      <c r="G310" s="57">
        <v>9</v>
      </c>
      <c r="H310" s="55" t="s">
        <v>17</v>
      </c>
      <c r="I310" s="55" t="s">
        <v>25</v>
      </c>
      <c r="J310" s="55" t="s">
        <v>18</v>
      </c>
      <c r="K310" s="55" t="s">
        <v>17</v>
      </c>
      <c r="L310" s="55" t="s">
        <v>27</v>
      </c>
      <c r="M310" s="55" t="s">
        <v>160</v>
      </c>
      <c r="N310" s="55" t="s">
        <v>17</v>
      </c>
      <c r="O310" s="55" t="s">
        <v>27</v>
      </c>
      <c r="P310" s="55" t="s">
        <v>28</v>
      </c>
      <c r="Q310" s="55" t="s">
        <v>190</v>
      </c>
      <c r="R310" s="56" t="s">
        <v>198</v>
      </c>
      <c r="S310" s="57" t="s">
        <v>53</v>
      </c>
      <c r="T310" s="58"/>
      <c r="U310" s="58"/>
      <c r="V310" s="58">
        <v>99.8</v>
      </c>
      <c r="W310" s="58"/>
      <c r="X310" s="58"/>
      <c r="Y310" s="58"/>
      <c r="Z310" s="59">
        <f t="shared" si="23"/>
        <v>99.8</v>
      </c>
      <c r="AA310" s="57">
        <v>2017</v>
      </c>
      <c r="AB310" s="40"/>
      <c r="AC310" s="75"/>
      <c r="AD310" s="37"/>
      <c r="AE310" s="38"/>
      <c r="AF310" s="38"/>
    </row>
    <row r="311" spans="1:32" s="51" customFormat="1" ht="45" x14ac:dyDescent="0.25">
      <c r="A311" s="55" t="s">
        <v>17</v>
      </c>
      <c r="B311" s="55" t="s">
        <v>17</v>
      </c>
      <c r="C311" s="55" t="s">
        <v>27</v>
      </c>
      <c r="D311" s="57">
        <v>0</v>
      </c>
      <c r="E311" s="57">
        <v>4</v>
      </c>
      <c r="F311" s="57">
        <v>0</v>
      </c>
      <c r="G311" s="57">
        <v>9</v>
      </c>
      <c r="H311" s="55" t="s">
        <v>17</v>
      </c>
      <c r="I311" s="55" t="s">
        <v>25</v>
      </c>
      <c r="J311" s="55" t="s">
        <v>18</v>
      </c>
      <c r="K311" s="55" t="s">
        <v>17</v>
      </c>
      <c r="L311" s="55" t="s">
        <v>27</v>
      </c>
      <c r="M311" s="55" t="s">
        <v>160</v>
      </c>
      <c r="N311" s="55" t="s">
        <v>17</v>
      </c>
      <c r="O311" s="55" t="s">
        <v>27</v>
      </c>
      <c r="P311" s="55" t="s">
        <v>28</v>
      </c>
      <c r="Q311" s="55" t="s">
        <v>191</v>
      </c>
      <c r="R311" s="56" t="s">
        <v>198</v>
      </c>
      <c r="S311" s="57" t="s">
        <v>53</v>
      </c>
      <c r="T311" s="58"/>
      <c r="U311" s="58"/>
      <c r="V311" s="58">
        <v>398.9</v>
      </c>
      <c r="W311" s="58"/>
      <c r="X311" s="58"/>
      <c r="Y311" s="58"/>
      <c r="Z311" s="59">
        <f t="shared" si="23"/>
        <v>398.9</v>
      </c>
      <c r="AA311" s="57">
        <v>2017</v>
      </c>
      <c r="AB311" s="40"/>
      <c r="AC311" s="75"/>
      <c r="AD311" s="37"/>
      <c r="AE311" s="38"/>
      <c r="AF311" s="38"/>
    </row>
    <row r="312" spans="1:32" s="51" customFormat="1" ht="60" x14ac:dyDescent="0.25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17" t="s">
        <v>208</v>
      </c>
      <c r="S312" s="15" t="s">
        <v>54</v>
      </c>
      <c r="T312" s="8"/>
      <c r="U312" s="8"/>
      <c r="V312" s="8">
        <v>0.7</v>
      </c>
      <c r="W312" s="8"/>
      <c r="X312" s="8"/>
      <c r="Y312" s="8"/>
      <c r="Z312" s="5">
        <f t="shared" si="23"/>
        <v>0.7</v>
      </c>
      <c r="AA312" s="15">
        <v>2017</v>
      </c>
      <c r="AB312" s="40"/>
      <c r="AC312" s="75"/>
      <c r="AD312" s="37"/>
      <c r="AE312" s="38"/>
      <c r="AF312" s="38"/>
    </row>
    <row r="313" spans="1:32" s="51" customFormat="1" ht="45" x14ac:dyDescent="0.25">
      <c r="A313" s="55" t="s">
        <v>17</v>
      </c>
      <c r="B313" s="55" t="s">
        <v>17</v>
      </c>
      <c r="C313" s="55" t="s">
        <v>24</v>
      </c>
      <c r="D313" s="57">
        <v>0</v>
      </c>
      <c r="E313" s="57">
        <v>4</v>
      </c>
      <c r="F313" s="57">
        <v>0</v>
      </c>
      <c r="G313" s="57">
        <v>9</v>
      </c>
      <c r="H313" s="55" t="s">
        <v>17</v>
      </c>
      <c r="I313" s="55" t="s">
        <v>25</v>
      </c>
      <c r="J313" s="55" t="s">
        <v>18</v>
      </c>
      <c r="K313" s="55" t="s">
        <v>17</v>
      </c>
      <c r="L313" s="55" t="s">
        <v>17</v>
      </c>
      <c r="M313" s="55" t="s">
        <v>17</v>
      </c>
      <c r="N313" s="55" t="s">
        <v>17</v>
      </c>
      <c r="O313" s="55" t="s">
        <v>17</v>
      </c>
      <c r="P313" s="55" t="s">
        <v>17</v>
      </c>
      <c r="Q313" s="55" t="s">
        <v>17</v>
      </c>
      <c r="R313" s="56" t="s">
        <v>199</v>
      </c>
      <c r="S313" s="57" t="s">
        <v>53</v>
      </c>
      <c r="T313" s="58"/>
      <c r="U313" s="58"/>
      <c r="V313" s="59">
        <f>V314+V315+V316+V317</f>
        <v>865.30000000000007</v>
      </c>
      <c r="W313" s="58"/>
      <c r="X313" s="58"/>
      <c r="Y313" s="58"/>
      <c r="Z313" s="59">
        <f t="shared" si="23"/>
        <v>865.30000000000007</v>
      </c>
      <c r="AA313" s="57">
        <v>2017</v>
      </c>
      <c r="AB313" s="40"/>
      <c r="AC313" s="75"/>
      <c r="AD313" s="37"/>
      <c r="AE313" s="38"/>
      <c r="AF313" s="38"/>
    </row>
    <row r="314" spans="1:32" s="51" customFormat="1" ht="45" x14ac:dyDescent="0.25">
      <c r="A314" s="55" t="s">
        <v>17</v>
      </c>
      <c r="B314" s="55" t="s">
        <v>17</v>
      </c>
      <c r="C314" s="55" t="s">
        <v>24</v>
      </c>
      <c r="D314" s="57">
        <v>0</v>
      </c>
      <c r="E314" s="57">
        <v>4</v>
      </c>
      <c r="F314" s="57">
        <v>0</v>
      </c>
      <c r="G314" s="57">
        <v>9</v>
      </c>
      <c r="H314" s="55" t="s">
        <v>17</v>
      </c>
      <c r="I314" s="55" t="s">
        <v>25</v>
      </c>
      <c r="J314" s="55" t="s">
        <v>18</v>
      </c>
      <c r="K314" s="55" t="s">
        <v>17</v>
      </c>
      <c r="L314" s="55" t="s">
        <v>27</v>
      </c>
      <c r="M314" s="55" t="s">
        <v>160</v>
      </c>
      <c r="N314" s="55" t="s">
        <v>17</v>
      </c>
      <c r="O314" s="55" t="s">
        <v>27</v>
      </c>
      <c r="P314" s="55" t="s">
        <v>28</v>
      </c>
      <c r="Q314" s="55" t="s">
        <v>183</v>
      </c>
      <c r="R314" s="56" t="s">
        <v>199</v>
      </c>
      <c r="S314" s="57" t="s">
        <v>53</v>
      </c>
      <c r="T314" s="58"/>
      <c r="U314" s="58"/>
      <c r="V314" s="58">
        <v>194.2</v>
      </c>
      <c r="W314" s="58"/>
      <c r="X314" s="58"/>
      <c r="Y314" s="58"/>
      <c r="Z314" s="59">
        <f t="shared" si="23"/>
        <v>194.2</v>
      </c>
      <c r="AA314" s="57">
        <v>2017</v>
      </c>
      <c r="AB314" s="40"/>
      <c r="AC314" s="75"/>
      <c r="AD314" s="37"/>
      <c r="AE314" s="38"/>
      <c r="AF314" s="38"/>
    </row>
    <row r="315" spans="1:32" s="51" customFormat="1" ht="45" x14ac:dyDescent="0.25">
      <c r="A315" s="55" t="s">
        <v>17</v>
      </c>
      <c r="B315" s="55" t="s">
        <v>17</v>
      </c>
      <c r="C315" s="55" t="s">
        <v>24</v>
      </c>
      <c r="D315" s="57">
        <v>0</v>
      </c>
      <c r="E315" s="57">
        <v>4</v>
      </c>
      <c r="F315" s="57">
        <v>0</v>
      </c>
      <c r="G315" s="57">
        <v>9</v>
      </c>
      <c r="H315" s="55" t="s">
        <v>17</v>
      </c>
      <c r="I315" s="55" t="s">
        <v>25</v>
      </c>
      <c r="J315" s="55" t="s">
        <v>18</v>
      </c>
      <c r="K315" s="55" t="s">
        <v>17</v>
      </c>
      <c r="L315" s="55" t="s">
        <v>27</v>
      </c>
      <c r="M315" s="55" t="s">
        <v>160</v>
      </c>
      <c r="N315" s="55" t="s">
        <v>17</v>
      </c>
      <c r="O315" s="55" t="s">
        <v>27</v>
      </c>
      <c r="P315" s="55" t="s">
        <v>28</v>
      </c>
      <c r="Q315" s="55" t="s">
        <v>190</v>
      </c>
      <c r="R315" s="56" t="s">
        <v>199</v>
      </c>
      <c r="S315" s="57" t="s">
        <v>53</v>
      </c>
      <c r="T315" s="58"/>
      <c r="U315" s="58"/>
      <c r="V315" s="58">
        <v>285</v>
      </c>
      <c r="W315" s="58"/>
      <c r="X315" s="58"/>
      <c r="Y315" s="58"/>
      <c r="Z315" s="59">
        <f t="shared" si="23"/>
        <v>285</v>
      </c>
      <c r="AA315" s="57">
        <v>2017</v>
      </c>
      <c r="AB315" s="40"/>
      <c r="AC315" s="75"/>
      <c r="AD315" s="37"/>
      <c r="AE315" s="38"/>
      <c r="AF315" s="38"/>
    </row>
    <row r="316" spans="1:32" s="51" customFormat="1" ht="45" x14ac:dyDescent="0.25">
      <c r="A316" s="55" t="s">
        <v>17</v>
      </c>
      <c r="B316" s="55" t="s">
        <v>17</v>
      </c>
      <c r="C316" s="55" t="s">
        <v>24</v>
      </c>
      <c r="D316" s="57">
        <v>0</v>
      </c>
      <c r="E316" s="57">
        <v>4</v>
      </c>
      <c r="F316" s="57">
        <v>0</v>
      </c>
      <c r="G316" s="57">
        <v>9</v>
      </c>
      <c r="H316" s="55" t="s">
        <v>17</v>
      </c>
      <c r="I316" s="55" t="s">
        <v>25</v>
      </c>
      <c r="J316" s="55" t="s">
        <v>18</v>
      </c>
      <c r="K316" s="55" t="s">
        <v>17</v>
      </c>
      <c r="L316" s="55" t="s">
        <v>27</v>
      </c>
      <c r="M316" s="55" t="s">
        <v>18</v>
      </c>
      <c r="N316" s="55" t="s">
        <v>17</v>
      </c>
      <c r="O316" s="55" t="s">
        <v>26</v>
      </c>
      <c r="P316" s="55" t="s">
        <v>28</v>
      </c>
      <c r="Q316" s="55" t="s">
        <v>161</v>
      </c>
      <c r="R316" s="56" t="s">
        <v>199</v>
      </c>
      <c r="S316" s="57" t="s">
        <v>53</v>
      </c>
      <c r="T316" s="58"/>
      <c r="U316" s="58"/>
      <c r="V316" s="58">
        <v>40</v>
      </c>
      <c r="W316" s="58"/>
      <c r="X316" s="58"/>
      <c r="Y316" s="58"/>
      <c r="Z316" s="59">
        <f t="shared" si="23"/>
        <v>40</v>
      </c>
      <c r="AA316" s="57">
        <v>2017</v>
      </c>
      <c r="AB316" s="40"/>
      <c r="AC316" s="75"/>
      <c r="AD316" s="37"/>
      <c r="AE316" s="38"/>
      <c r="AF316" s="38"/>
    </row>
    <row r="317" spans="1:32" s="51" customFormat="1" ht="45" x14ac:dyDescent="0.25">
      <c r="A317" s="55" t="s">
        <v>17</v>
      </c>
      <c r="B317" s="55" t="s">
        <v>17</v>
      </c>
      <c r="C317" s="55" t="s">
        <v>24</v>
      </c>
      <c r="D317" s="57">
        <v>0</v>
      </c>
      <c r="E317" s="57">
        <v>4</v>
      </c>
      <c r="F317" s="57">
        <v>0</v>
      </c>
      <c r="G317" s="57">
        <v>9</v>
      </c>
      <c r="H317" s="55" t="s">
        <v>17</v>
      </c>
      <c r="I317" s="55" t="s">
        <v>25</v>
      </c>
      <c r="J317" s="55" t="s">
        <v>18</v>
      </c>
      <c r="K317" s="55" t="s">
        <v>17</v>
      </c>
      <c r="L317" s="55" t="s">
        <v>27</v>
      </c>
      <c r="M317" s="55" t="s">
        <v>160</v>
      </c>
      <c r="N317" s="55" t="s">
        <v>17</v>
      </c>
      <c r="O317" s="55" t="s">
        <v>27</v>
      </c>
      <c r="P317" s="55" t="s">
        <v>28</v>
      </c>
      <c r="Q317" s="55" t="s">
        <v>191</v>
      </c>
      <c r="R317" s="56" t="s">
        <v>199</v>
      </c>
      <c r="S317" s="57" t="s">
        <v>53</v>
      </c>
      <c r="T317" s="58"/>
      <c r="U317" s="58"/>
      <c r="V317" s="58">
        <v>346.1</v>
      </c>
      <c r="W317" s="58"/>
      <c r="X317" s="58"/>
      <c r="Y317" s="58"/>
      <c r="Z317" s="59">
        <f t="shared" si="23"/>
        <v>346.1</v>
      </c>
      <c r="AA317" s="57">
        <v>2017</v>
      </c>
      <c r="AB317" s="40"/>
      <c r="AC317" s="75"/>
      <c r="AD317" s="37"/>
      <c r="AE317" s="38"/>
      <c r="AF317" s="38"/>
    </row>
    <row r="318" spans="1:32" s="51" customFormat="1" ht="60" x14ac:dyDescent="0.25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17" t="s">
        <v>192</v>
      </c>
      <c r="S318" s="15" t="s">
        <v>54</v>
      </c>
      <c r="T318" s="8"/>
      <c r="U318" s="8"/>
      <c r="V318" s="8">
        <v>0.54</v>
      </c>
      <c r="W318" s="8"/>
      <c r="X318" s="8"/>
      <c r="Y318" s="8"/>
      <c r="Z318" s="5">
        <f t="shared" ref="Z318:Z350" si="24">V318</f>
        <v>0.54</v>
      </c>
      <c r="AA318" s="15">
        <v>2017</v>
      </c>
      <c r="AB318" s="40"/>
      <c r="AC318" s="75"/>
      <c r="AD318" s="37"/>
      <c r="AE318" s="38"/>
      <c r="AF318" s="38"/>
    </row>
    <row r="319" spans="1:32" s="51" customFormat="1" ht="45" x14ac:dyDescent="0.25">
      <c r="A319" s="55" t="s">
        <v>17</v>
      </c>
      <c r="B319" s="55" t="s">
        <v>17</v>
      </c>
      <c r="C319" s="55" t="s">
        <v>24</v>
      </c>
      <c r="D319" s="57">
        <v>0</v>
      </c>
      <c r="E319" s="57">
        <v>4</v>
      </c>
      <c r="F319" s="57">
        <v>0</v>
      </c>
      <c r="G319" s="57">
        <v>9</v>
      </c>
      <c r="H319" s="55" t="s">
        <v>17</v>
      </c>
      <c r="I319" s="55" t="s">
        <v>25</v>
      </c>
      <c r="J319" s="55" t="s">
        <v>18</v>
      </c>
      <c r="K319" s="55" t="s">
        <v>17</v>
      </c>
      <c r="L319" s="55" t="s">
        <v>17</v>
      </c>
      <c r="M319" s="55" t="s">
        <v>17</v>
      </c>
      <c r="N319" s="55" t="s">
        <v>17</v>
      </c>
      <c r="O319" s="55" t="s">
        <v>17</v>
      </c>
      <c r="P319" s="55" t="s">
        <v>17</v>
      </c>
      <c r="Q319" s="55" t="s">
        <v>17</v>
      </c>
      <c r="R319" s="56" t="s">
        <v>200</v>
      </c>
      <c r="S319" s="57" t="s">
        <v>53</v>
      </c>
      <c r="T319" s="58"/>
      <c r="U319" s="58"/>
      <c r="V319" s="59">
        <f>V320+V321+V322+V323</f>
        <v>991.8</v>
      </c>
      <c r="W319" s="58"/>
      <c r="X319" s="58"/>
      <c r="Y319" s="58"/>
      <c r="Z319" s="59">
        <f t="shared" si="24"/>
        <v>991.8</v>
      </c>
      <c r="AA319" s="57">
        <v>2017</v>
      </c>
      <c r="AB319" s="40"/>
      <c r="AC319" s="75"/>
      <c r="AD319" s="37"/>
      <c r="AE319" s="38"/>
      <c r="AF319" s="38"/>
    </row>
    <row r="320" spans="1:32" s="51" customFormat="1" ht="45" x14ac:dyDescent="0.25">
      <c r="A320" s="55" t="s">
        <v>17</v>
      </c>
      <c r="B320" s="55" t="s">
        <v>17</v>
      </c>
      <c r="C320" s="55" t="s">
        <v>24</v>
      </c>
      <c r="D320" s="57">
        <v>0</v>
      </c>
      <c r="E320" s="57">
        <v>4</v>
      </c>
      <c r="F320" s="57">
        <v>0</v>
      </c>
      <c r="G320" s="57">
        <v>9</v>
      </c>
      <c r="H320" s="55" t="s">
        <v>17</v>
      </c>
      <c r="I320" s="55" t="s">
        <v>25</v>
      </c>
      <c r="J320" s="55" t="s">
        <v>18</v>
      </c>
      <c r="K320" s="55" t="s">
        <v>17</v>
      </c>
      <c r="L320" s="55" t="s">
        <v>27</v>
      </c>
      <c r="M320" s="55" t="s">
        <v>160</v>
      </c>
      <c r="N320" s="55" t="s">
        <v>17</v>
      </c>
      <c r="O320" s="55" t="s">
        <v>27</v>
      </c>
      <c r="P320" s="55" t="s">
        <v>28</v>
      </c>
      <c r="Q320" s="55" t="s">
        <v>183</v>
      </c>
      <c r="R320" s="56" t="s">
        <v>200</v>
      </c>
      <c r="S320" s="57" t="s">
        <v>53</v>
      </c>
      <c r="T320" s="58"/>
      <c r="U320" s="58"/>
      <c r="V320" s="58">
        <v>247.6</v>
      </c>
      <c r="W320" s="58"/>
      <c r="X320" s="58"/>
      <c r="Y320" s="58"/>
      <c r="Z320" s="59">
        <f t="shared" si="24"/>
        <v>247.6</v>
      </c>
      <c r="AA320" s="57">
        <v>2017</v>
      </c>
      <c r="AB320" s="40"/>
      <c r="AC320" s="75"/>
      <c r="AD320" s="37"/>
      <c r="AE320" s="38"/>
      <c r="AF320" s="38"/>
    </row>
    <row r="321" spans="1:32" s="51" customFormat="1" ht="45" x14ac:dyDescent="0.25">
      <c r="A321" s="55" t="s">
        <v>17</v>
      </c>
      <c r="B321" s="55" t="s">
        <v>17</v>
      </c>
      <c r="C321" s="55" t="s">
        <v>24</v>
      </c>
      <c r="D321" s="57">
        <v>0</v>
      </c>
      <c r="E321" s="57">
        <v>4</v>
      </c>
      <c r="F321" s="57">
        <v>0</v>
      </c>
      <c r="G321" s="57">
        <v>9</v>
      </c>
      <c r="H321" s="55" t="s">
        <v>17</v>
      </c>
      <c r="I321" s="55" t="s">
        <v>25</v>
      </c>
      <c r="J321" s="55" t="s">
        <v>18</v>
      </c>
      <c r="K321" s="55" t="s">
        <v>17</v>
      </c>
      <c r="L321" s="55" t="s">
        <v>27</v>
      </c>
      <c r="M321" s="55" t="s">
        <v>160</v>
      </c>
      <c r="N321" s="55" t="s">
        <v>17</v>
      </c>
      <c r="O321" s="55" t="s">
        <v>27</v>
      </c>
      <c r="P321" s="55" t="s">
        <v>28</v>
      </c>
      <c r="Q321" s="55" t="s">
        <v>190</v>
      </c>
      <c r="R321" s="56" t="s">
        <v>200</v>
      </c>
      <c r="S321" s="57" t="s">
        <v>53</v>
      </c>
      <c r="T321" s="58"/>
      <c r="U321" s="58"/>
      <c r="V321" s="58">
        <v>307.5</v>
      </c>
      <c r="W321" s="58"/>
      <c r="X321" s="58"/>
      <c r="Y321" s="58"/>
      <c r="Z321" s="59">
        <f t="shared" si="24"/>
        <v>307.5</v>
      </c>
      <c r="AA321" s="57">
        <v>2017</v>
      </c>
      <c r="AB321" s="40"/>
      <c r="AC321" s="75"/>
      <c r="AD321" s="37"/>
      <c r="AE321" s="38"/>
      <c r="AF321" s="38"/>
    </row>
    <row r="322" spans="1:32" s="51" customFormat="1" ht="45" x14ac:dyDescent="0.25">
      <c r="A322" s="55" t="s">
        <v>17</v>
      </c>
      <c r="B322" s="55" t="s">
        <v>17</v>
      </c>
      <c r="C322" s="55" t="s">
        <v>24</v>
      </c>
      <c r="D322" s="57">
        <v>0</v>
      </c>
      <c r="E322" s="57">
        <v>4</v>
      </c>
      <c r="F322" s="57">
        <v>0</v>
      </c>
      <c r="G322" s="57">
        <v>9</v>
      </c>
      <c r="H322" s="55" t="s">
        <v>17</v>
      </c>
      <c r="I322" s="55" t="s">
        <v>25</v>
      </c>
      <c r="J322" s="55" t="s">
        <v>18</v>
      </c>
      <c r="K322" s="55" t="s">
        <v>17</v>
      </c>
      <c r="L322" s="55" t="s">
        <v>27</v>
      </c>
      <c r="M322" s="55" t="s">
        <v>18</v>
      </c>
      <c r="N322" s="55" t="s">
        <v>17</v>
      </c>
      <c r="O322" s="55" t="s">
        <v>26</v>
      </c>
      <c r="P322" s="55" t="s">
        <v>28</v>
      </c>
      <c r="Q322" s="55" t="s">
        <v>161</v>
      </c>
      <c r="R322" s="56" t="s">
        <v>200</v>
      </c>
      <c r="S322" s="57" t="s">
        <v>53</v>
      </c>
      <c r="T322" s="58"/>
      <c r="U322" s="58"/>
      <c r="V322" s="58">
        <v>40</v>
      </c>
      <c r="W322" s="58"/>
      <c r="X322" s="58"/>
      <c r="Y322" s="58"/>
      <c r="Z322" s="59">
        <f t="shared" si="24"/>
        <v>40</v>
      </c>
      <c r="AA322" s="57">
        <v>2017</v>
      </c>
      <c r="AB322" s="40"/>
      <c r="AC322" s="75"/>
      <c r="AD322" s="37"/>
      <c r="AE322" s="38"/>
      <c r="AF322" s="38"/>
    </row>
    <row r="323" spans="1:32" s="51" customFormat="1" ht="45" x14ac:dyDescent="0.25">
      <c r="A323" s="55" t="s">
        <v>17</v>
      </c>
      <c r="B323" s="55" t="s">
        <v>17</v>
      </c>
      <c r="C323" s="55" t="s">
        <v>24</v>
      </c>
      <c r="D323" s="57">
        <v>0</v>
      </c>
      <c r="E323" s="57">
        <v>4</v>
      </c>
      <c r="F323" s="57">
        <v>0</v>
      </c>
      <c r="G323" s="57">
        <v>9</v>
      </c>
      <c r="H323" s="55" t="s">
        <v>17</v>
      </c>
      <c r="I323" s="55" t="s">
        <v>25</v>
      </c>
      <c r="J323" s="55" t="s">
        <v>18</v>
      </c>
      <c r="K323" s="55" t="s">
        <v>17</v>
      </c>
      <c r="L323" s="55" t="s">
        <v>27</v>
      </c>
      <c r="M323" s="55" t="s">
        <v>160</v>
      </c>
      <c r="N323" s="55" t="s">
        <v>17</v>
      </c>
      <c r="O323" s="55" t="s">
        <v>27</v>
      </c>
      <c r="P323" s="55" t="s">
        <v>28</v>
      </c>
      <c r="Q323" s="55" t="s">
        <v>191</v>
      </c>
      <c r="R323" s="56" t="s">
        <v>200</v>
      </c>
      <c r="S323" s="57" t="s">
        <v>53</v>
      </c>
      <c r="T323" s="58"/>
      <c r="U323" s="58"/>
      <c r="V323" s="58">
        <v>396.7</v>
      </c>
      <c r="W323" s="58"/>
      <c r="X323" s="58"/>
      <c r="Y323" s="58"/>
      <c r="Z323" s="59">
        <f t="shared" si="24"/>
        <v>396.7</v>
      </c>
      <c r="AA323" s="57">
        <v>2017</v>
      </c>
      <c r="AB323" s="40"/>
      <c r="AC323" s="75"/>
      <c r="AD323" s="37"/>
      <c r="AE323" s="38"/>
      <c r="AF323" s="38"/>
    </row>
    <row r="324" spans="1:32" s="51" customFormat="1" ht="60" x14ac:dyDescent="0.25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17" t="s">
        <v>192</v>
      </c>
      <c r="S324" s="15" t="s">
        <v>54</v>
      </c>
      <c r="T324" s="8"/>
      <c r="U324" s="8"/>
      <c r="V324" s="8">
        <v>0.6</v>
      </c>
      <c r="W324" s="8"/>
      <c r="X324" s="8"/>
      <c r="Y324" s="8"/>
      <c r="Z324" s="5">
        <f t="shared" si="24"/>
        <v>0.6</v>
      </c>
      <c r="AA324" s="15">
        <v>2017</v>
      </c>
      <c r="AB324" s="40"/>
      <c r="AC324" s="75"/>
      <c r="AD324" s="37"/>
      <c r="AE324" s="38"/>
      <c r="AF324" s="38"/>
    </row>
    <row r="325" spans="1:32" s="51" customFormat="1" ht="45" x14ac:dyDescent="0.25">
      <c r="A325" s="55" t="s">
        <v>17</v>
      </c>
      <c r="B325" s="55" t="s">
        <v>17</v>
      </c>
      <c r="C325" s="55" t="s">
        <v>24</v>
      </c>
      <c r="D325" s="57">
        <v>0</v>
      </c>
      <c r="E325" s="57">
        <v>4</v>
      </c>
      <c r="F325" s="57">
        <v>0</v>
      </c>
      <c r="G325" s="57">
        <v>9</v>
      </c>
      <c r="H325" s="55" t="s">
        <v>17</v>
      </c>
      <c r="I325" s="55" t="s">
        <v>25</v>
      </c>
      <c r="J325" s="55" t="s">
        <v>18</v>
      </c>
      <c r="K325" s="55" t="s">
        <v>17</v>
      </c>
      <c r="L325" s="55" t="s">
        <v>17</v>
      </c>
      <c r="M325" s="55" t="s">
        <v>17</v>
      </c>
      <c r="N325" s="55" t="s">
        <v>17</v>
      </c>
      <c r="O325" s="55" t="s">
        <v>17</v>
      </c>
      <c r="P325" s="55" t="s">
        <v>17</v>
      </c>
      <c r="Q325" s="55" t="s">
        <v>17</v>
      </c>
      <c r="R325" s="56" t="s">
        <v>201</v>
      </c>
      <c r="S325" s="57" t="s">
        <v>53</v>
      </c>
      <c r="T325" s="58"/>
      <c r="U325" s="58"/>
      <c r="V325" s="59">
        <f>V326+V327+V328+V329</f>
        <v>750.59999999999991</v>
      </c>
      <c r="W325" s="58"/>
      <c r="X325" s="58"/>
      <c r="Y325" s="58"/>
      <c r="Z325" s="59">
        <f t="shared" si="24"/>
        <v>750.59999999999991</v>
      </c>
      <c r="AA325" s="57">
        <v>2017</v>
      </c>
      <c r="AB325" s="40"/>
      <c r="AC325" s="75"/>
      <c r="AD325" s="37"/>
      <c r="AE325" s="38"/>
      <c r="AF325" s="38"/>
    </row>
    <row r="326" spans="1:32" s="51" customFormat="1" ht="45" x14ac:dyDescent="0.25">
      <c r="A326" s="55" t="s">
        <v>17</v>
      </c>
      <c r="B326" s="55" t="s">
        <v>17</v>
      </c>
      <c r="C326" s="55" t="s">
        <v>24</v>
      </c>
      <c r="D326" s="57">
        <v>0</v>
      </c>
      <c r="E326" s="57">
        <v>4</v>
      </c>
      <c r="F326" s="57">
        <v>0</v>
      </c>
      <c r="G326" s="57">
        <v>9</v>
      </c>
      <c r="H326" s="55" t="s">
        <v>17</v>
      </c>
      <c r="I326" s="55" t="s">
        <v>25</v>
      </c>
      <c r="J326" s="55" t="s">
        <v>18</v>
      </c>
      <c r="K326" s="55" t="s">
        <v>17</v>
      </c>
      <c r="L326" s="55" t="s">
        <v>27</v>
      </c>
      <c r="M326" s="55" t="s">
        <v>160</v>
      </c>
      <c r="N326" s="55" t="s">
        <v>17</v>
      </c>
      <c r="O326" s="55" t="s">
        <v>27</v>
      </c>
      <c r="P326" s="55" t="s">
        <v>28</v>
      </c>
      <c r="Q326" s="55" t="s">
        <v>183</v>
      </c>
      <c r="R326" s="56" t="s">
        <v>201</v>
      </c>
      <c r="S326" s="57" t="s">
        <v>53</v>
      </c>
      <c r="T326" s="58"/>
      <c r="U326" s="58"/>
      <c r="V326" s="58">
        <v>177.7</v>
      </c>
      <c r="W326" s="58"/>
      <c r="X326" s="58"/>
      <c r="Y326" s="58"/>
      <c r="Z326" s="59">
        <f t="shared" si="24"/>
        <v>177.7</v>
      </c>
      <c r="AA326" s="57">
        <v>2017</v>
      </c>
      <c r="AB326" s="40"/>
      <c r="AC326" s="75"/>
      <c r="AD326" s="37"/>
      <c r="AE326" s="38"/>
      <c r="AF326" s="38"/>
    </row>
    <row r="327" spans="1:32" s="51" customFormat="1" ht="45" x14ac:dyDescent="0.25">
      <c r="A327" s="55" t="s">
        <v>17</v>
      </c>
      <c r="B327" s="55" t="s">
        <v>17</v>
      </c>
      <c r="C327" s="55" t="s">
        <v>24</v>
      </c>
      <c r="D327" s="57">
        <v>0</v>
      </c>
      <c r="E327" s="57">
        <v>4</v>
      </c>
      <c r="F327" s="57">
        <v>0</v>
      </c>
      <c r="G327" s="57">
        <v>9</v>
      </c>
      <c r="H327" s="55" t="s">
        <v>17</v>
      </c>
      <c r="I327" s="55" t="s">
        <v>25</v>
      </c>
      <c r="J327" s="55" t="s">
        <v>18</v>
      </c>
      <c r="K327" s="55" t="s">
        <v>17</v>
      </c>
      <c r="L327" s="55" t="s">
        <v>27</v>
      </c>
      <c r="M327" s="55" t="s">
        <v>160</v>
      </c>
      <c r="N327" s="55" t="s">
        <v>17</v>
      </c>
      <c r="O327" s="55" t="s">
        <v>27</v>
      </c>
      <c r="P327" s="55" t="s">
        <v>28</v>
      </c>
      <c r="Q327" s="55" t="s">
        <v>190</v>
      </c>
      <c r="R327" s="56" t="s">
        <v>201</v>
      </c>
      <c r="S327" s="57" t="s">
        <v>53</v>
      </c>
      <c r="T327" s="58"/>
      <c r="U327" s="58"/>
      <c r="V327" s="58">
        <v>232.7</v>
      </c>
      <c r="W327" s="58"/>
      <c r="X327" s="58"/>
      <c r="Y327" s="58"/>
      <c r="Z327" s="59">
        <f t="shared" si="24"/>
        <v>232.7</v>
      </c>
      <c r="AA327" s="57">
        <v>2017</v>
      </c>
      <c r="AB327" s="40"/>
      <c r="AC327" s="75"/>
      <c r="AD327" s="37"/>
      <c r="AE327" s="38"/>
      <c r="AF327" s="38"/>
    </row>
    <row r="328" spans="1:32" s="51" customFormat="1" ht="45" x14ac:dyDescent="0.25">
      <c r="A328" s="55" t="s">
        <v>17</v>
      </c>
      <c r="B328" s="55" t="s">
        <v>17</v>
      </c>
      <c r="C328" s="55" t="s">
        <v>24</v>
      </c>
      <c r="D328" s="57">
        <v>0</v>
      </c>
      <c r="E328" s="57">
        <v>4</v>
      </c>
      <c r="F328" s="57">
        <v>0</v>
      </c>
      <c r="G328" s="57">
        <v>9</v>
      </c>
      <c r="H328" s="55" t="s">
        <v>17</v>
      </c>
      <c r="I328" s="55" t="s">
        <v>25</v>
      </c>
      <c r="J328" s="55" t="s">
        <v>18</v>
      </c>
      <c r="K328" s="55" t="s">
        <v>17</v>
      </c>
      <c r="L328" s="55" t="s">
        <v>27</v>
      </c>
      <c r="M328" s="55" t="s">
        <v>18</v>
      </c>
      <c r="N328" s="55" t="s">
        <v>17</v>
      </c>
      <c r="O328" s="55" t="s">
        <v>26</v>
      </c>
      <c r="P328" s="55" t="s">
        <v>28</v>
      </c>
      <c r="Q328" s="55" t="s">
        <v>161</v>
      </c>
      <c r="R328" s="56" t="s">
        <v>201</v>
      </c>
      <c r="S328" s="57" t="s">
        <v>53</v>
      </c>
      <c r="T328" s="58"/>
      <c r="U328" s="58"/>
      <c r="V328" s="58">
        <v>40</v>
      </c>
      <c r="W328" s="58"/>
      <c r="X328" s="58"/>
      <c r="Y328" s="58"/>
      <c r="Z328" s="59">
        <f t="shared" si="24"/>
        <v>40</v>
      </c>
      <c r="AA328" s="57">
        <v>2017</v>
      </c>
      <c r="AB328" s="40"/>
      <c r="AC328" s="75"/>
      <c r="AD328" s="37"/>
      <c r="AE328" s="38"/>
      <c r="AF328" s="38"/>
    </row>
    <row r="329" spans="1:32" s="51" customFormat="1" ht="45" x14ac:dyDescent="0.25">
      <c r="A329" s="55" t="s">
        <v>17</v>
      </c>
      <c r="B329" s="55" t="s">
        <v>17</v>
      </c>
      <c r="C329" s="55" t="s">
        <v>24</v>
      </c>
      <c r="D329" s="57">
        <v>0</v>
      </c>
      <c r="E329" s="57">
        <v>4</v>
      </c>
      <c r="F329" s="57">
        <v>0</v>
      </c>
      <c r="G329" s="57">
        <v>9</v>
      </c>
      <c r="H329" s="55" t="s">
        <v>17</v>
      </c>
      <c r="I329" s="55" t="s">
        <v>25</v>
      </c>
      <c r="J329" s="55" t="s">
        <v>18</v>
      </c>
      <c r="K329" s="55" t="s">
        <v>17</v>
      </c>
      <c r="L329" s="55" t="s">
        <v>27</v>
      </c>
      <c r="M329" s="55" t="s">
        <v>160</v>
      </c>
      <c r="N329" s="55" t="s">
        <v>17</v>
      </c>
      <c r="O329" s="55" t="s">
        <v>27</v>
      </c>
      <c r="P329" s="55" t="s">
        <v>28</v>
      </c>
      <c r="Q329" s="55" t="s">
        <v>191</v>
      </c>
      <c r="R329" s="56" t="s">
        <v>201</v>
      </c>
      <c r="S329" s="57" t="s">
        <v>53</v>
      </c>
      <c r="T329" s="58"/>
      <c r="U329" s="58"/>
      <c r="V329" s="58">
        <v>300.2</v>
      </c>
      <c r="W329" s="58"/>
      <c r="X329" s="58"/>
      <c r="Y329" s="58"/>
      <c r="Z329" s="59">
        <f t="shared" si="24"/>
        <v>300.2</v>
      </c>
      <c r="AA329" s="57">
        <v>2017</v>
      </c>
      <c r="AB329" s="40"/>
      <c r="AC329" s="75"/>
      <c r="AD329" s="37"/>
      <c r="AE329" s="38"/>
      <c r="AF329" s="38"/>
    </row>
    <row r="330" spans="1:32" s="51" customFormat="1" ht="60" x14ac:dyDescent="0.25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17" t="s">
        <v>192</v>
      </c>
      <c r="S330" s="15" t="s">
        <v>54</v>
      </c>
      <c r="T330" s="8"/>
      <c r="U330" s="8"/>
      <c r="V330" s="8">
        <v>0.5</v>
      </c>
      <c r="W330" s="8"/>
      <c r="X330" s="8"/>
      <c r="Y330" s="8"/>
      <c r="Z330" s="5">
        <f t="shared" si="24"/>
        <v>0.5</v>
      </c>
      <c r="AA330" s="15">
        <v>2017</v>
      </c>
      <c r="AB330" s="40"/>
      <c r="AC330" s="75"/>
      <c r="AD330" s="37"/>
      <c r="AE330" s="38"/>
      <c r="AF330" s="38"/>
    </row>
    <row r="331" spans="1:32" s="51" customFormat="1" ht="45" x14ac:dyDescent="0.25">
      <c r="A331" s="55" t="s">
        <v>17</v>
      </c>
      <c r="B331" s="55" t="s">
        <v>17</v>
      </c>
      <c r="C331" s="55" t="s">
        <v>24</v>
      </c>
      <c r="D331" s="57">
        <v>0</v>
      </c>
      <c r="E331" s="57">
        <v>4</v>
      </c>
      <c r="F331" s="57">
        <v>0</v>
      </c>
      <c r="G331" s="57">
        <v>9</v>
      </c>
      <c r="H331" s="55" t="s">
        <v>17</v>
      </c>
      <c r="I331" s="55" t="s">
        <v>25</v>
      </c>
      <c r="J331" s="55" t="s">
        <v>18</v>
      </c>
      <c r="K331" s="55" t="s">
        <v>17</v>
      </c>
      <c r="L331" s="55" t="s">
        <v>17</v>
      </c>
      <c r="M331" s="55" t="s">
        <v>17</v>
      </c>
      <c r="N331" s="55" t="s">
        <v>17</v>
      </c>
      <c r="O331" s="55" t="s">
        <v>17</v>
      </c>
      <c r="P331" s="55" t="s">
        <v>17</v>
      </c>
      <c r="Q331" s="55" t="s">
        <v>17</v>
      </c>
      <c r="R331" s="56" t="s">
        <v>202</v>
      </c>
      <c r="S331" s="57" t="s">
        <v>53</v>
      </c>
      <c r="T331" s="58"/>
      <c r="U331" s="58"/>
      <c r="V331" s="59">
        <f>V332+V333+V334</f>
        <v>473.2</v>
      </c>
      <c r="W331" s="58"/>
      <c r="X331" s="58"/>
      <c r="Y331" s="58"/>
      <c r="Z331" s="59">
        <f t="shared" si="24"/>
        <v>473.2</v>
      </c>
      <c r="AA331" s="57">
        <v>2017</v>
      </c>
      <c r="AB331" s="40"/>
      <c r="AC331" s="75"/>
      <c r="AD331" s="37"/>
      <c r="AE331" s="38"/>
      <c r="AF331" s="38"/>
    </row>
    <row r="332" spans="1:32" s="51" customFormat="1" ht="45" x14ac:dyDescent="0.25">
      <c r="A332" s="55" t="s">
        <v>17</v>
      </c>
      <c r="B332" s="55" t="s">
        <v>17</v>
      </c>
      <c r="C332" s="55" t="s">
        <v>24</v>
      </c>
      <c r="D332" s="57">
        <v>0</v>
      </c>
      <c r="E332" s="57">
        <v>4</v>
      </c>
      <c r="F332" s="57">
        <v>0</v>
      </c>
      <c r="G332" s="57">
        <v>9</v>
      </c>
      <c r="H332" s="55" t="s">
        <v>17</v>
      </c>
      <c r="I332" s="55" t="s">
        <v>25</v>
      </c>
      <c r="J332" s="55" t="s">
        <v>18</v>
      </c>
      <c r="K332" s="55" t="s">
        <v>17</v>
      </c>
      <c r="L332" s="55" t="s">
        <v>27</v>
      </c>
      <c r="M332" s="55" t="s">
        <v>160</v>
      </c>
      <c r="N332" s="55" t="s">
        <v>17</v>
      </c>
      <c r="O332" s="55" t="s">
        <v>27</v>
      </c>
      <c r="P332" s="55" t="s">
        <v>28</v>
      </c>
      <c r="Q332" s="55" t="s">
        <v>183</v>
      </c>
      <c r="R332" s="56" t="s">
        <v>202</v>
      </c>
      <c r="S332" s="57" t="s">
        <v>53</v>
      </c>
      <c r="T332" s="58"/>
      <c r="U332" s="58"/>
      <c r="V332" s="58">
        <v>178.9</v>
      </c>
      <c r="W332" s="58"/>
      <c r="X332" s="58"/>
      <c r="Y332" s="58"/>
      <c r="Z332" s="59">
        <f t="shared" si="24"/>
        <v>178.9</v>
      </c>
      <c r="AA332" s="57">
        <v>2017</v>
      </c>
      <c r="AB332" s="40"/>
      <c r="AC332" s="75"/>
      <c r="AD332" s="37"/>
      <c r="AE332" s="38"/>
      <c r="AF332" s="38"/>
    </row>
    <row r="333" spans="1:32" s="51" customFormat="1" ht="45" x14ac:dyDescent="0.25">
      <c r="A333" s="55" t="s">
        <v>17</v>
      </c>
      <c r="B333" s="55" t="s">
        <v>17</v>
      </c>
      <c r="C333" s="55" t="s">
        <v>24</v>
      </c>
      <c r="D333" s="57">
        <v>0</v>
      </c>
      <c r="E333" s="57">
        <v>4</v>
      </c>
      <c r="F333" s="57">
        <v>0</v>
      </c>
      <c r="G333" s="57">
        <v>9</v>
      </c>
      <c r="H333" s="55" t="s">
        <v>17</v>
      </c>
      <c r="I333" s="55" t="s">
        <v>25</v>
      </c>
      <c r="J333" s="55" t="s">
        <v>18</v>
      </c>
      <c r="K333" s="55" t="s">
        <v>17</v>
      </c>
      <c r="L333" s="55" t="s">
        <v>27</v>
      </c>
      <c r="M333" s="55" t="s">
        <v>160</v>
      </c>
      <c r="N333" s="55" t="s">
        <v>17</v>
      </c>
      <c r="O333" s="55" t="s">
        <v>27</v>
      </c>
      <c r="P333" s="55" t="s">
        <v>28</v>
      </c>
      <c r="Q333" s="55" t="s">
        <v>190</v>
      </c>
      <c r="R333" s="56" t="s">
        <v>202</v>
      </c>
      <c r="S333" s="57" t="s">
        <v>53</v>
      </c>
      <c r="T333" s="58"/>
      <c r="U333" s="58"/>
      <c r="V333" s="58">
        <v>105</v>
      </c>
      <c r="W333" s="58"/>
      <c r="X333" s="58"/>
      <c r="Y333" s="58"/>
      <c r="Z333" s="59">
        <f t="shared" si="24"/>
        <v>105</v>
      </c>
      <c r="AA333" s="57">
        <v>2017</v>
      </c>
      <c r="AB333" s="40"/>
      <c r="AC333" s="75"/>
      <c r="AD333" s="37"/>
      <c r="AE333" s="38"/>
      <c r="AF333" s="38"/>
    </row>
    <row r="334" spans="1:32" s="51" customFormat="1" ht="45" x14ac:dyDescent="0.25">
      <c r="A334" s="55" t="s">
        <v>17</v>
      </c>
      <c r="B334" s="55" t="s">
        <v>17</v>
      </c>
      <c r="C334" s="55" t="s">
        <v>24</v>
      </c>
      <c r="D334" s="57">
        <v>0</v>
      </c>
      <c r="E334" s="57">
        <v>4</v>
      </c>
      <c r="F334" s="57">
        <v>0</v>
      </c>
      <c r="G334" s="57">
        <v>9</v>
      </c>
      <c r="H334" s="55" t="s">
        <v>17</v>
      </c>
      <c r="I334" s="55" t="s">
        <v>25</v>
      </c>
      <c r="J334" s="55" t="s">
        <v>18</v>
      </c>
      <c r="K334" s="55" t="s">
        <v>17</v>
      </c>
      <c r="L334" s="55" t="s">
        <v>27</v>
      </c>
      <c r="M334" s="55" t="s">
        <v>160</v>
      </c>
      <c r="N334" s="55" t="s">
        <v>17</v>
      </c>
      <c r="O334" s="55" t="s">
        <v>27</v>
      </c>
      <c r="P334" s="55" t="s">
        <v>28</v>
      </c>
      <c r="Q334" s="55" t="s">
        <v>191</v>
      </c>
      <c r="R334" s="56" t="s">
        <v>202</v>
      </c>
      <c r="S334" s="57" t="s">
        <v>53</v>
      </c>
      <c r="T334" s="58"/>
      <c r="U334" s="58"/>
      <c r="V334" s="58">
        <v>189.3</v>
      </c>
      <c r="W334" s="58"/>
      <c r="X334" s="58"/>
      <c r="Y334" s="58"/>
      <c r="Z334" s="59">
        <f t="shared" si="24"/>
        <v>189.3</v>
      </c>
      <c r="AA334" s="57">
        <v>2017</v>
      </c>
      <c r="AB334" s="40"/>
      <c r="AC334" s="75"/>
      <c r="AD334" s="37"/>
      <c r="AE334" s="38"/>
      <c r="AF334" s="38"/>
    </row>
    <row r="335" spans="1:32" s="51" customFormat="1" ht="30" x14ac:dyDescent="0.25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17" t="s">
        <v>204</v>
      </c>
      <c r="S335" s="15" t="s">
        <v>6</v>
      </c>
      <c r="T335" s="8"/>
      <c r="U335" s="8"/>
      <c r="V335" s="8">
        <v>176</v>
      </c>
      <c r="W335" s="8"/>
      <c r="X335" s="8"/>
      <c r="Y335" s="8"/>
      <c r="Z335" s="5">
        <f t="shared" si="24"/>
        <v>176</v>
      </c>
      <c r="AA335" s="15">
        <v>2017</v>
      </c>
      <c r="AB335" s="40"/>
      <c r="AC335" s="75"/>
      <c r="AD335" s="37"/>
      <c r="AE335" s="38"/>
      <c r="AF335" s="38"/>
    </row>
    <row r="336" spans="1:32" s="51" customFormat="1" ht="45" x14ac:dyDescent="0.25">
      <c r="A336" s="55" t="s">
        <v>17</v>
      </c>
      <c r="B336" s="55" t="s">
        <v>17</v>
      </c>
      <c r="C336" s="55" t="s">
        <v>24</v>
      </c>
      <c r="D336" s="57">
        <v>0</v>
      </c>
      <c r="E336" s="57">
        <v>4</v>
      </c>
      <c r="F336" s="57">
        <v>0</v>
      </c>
      <c r="G336" s="57">
        <v>9</v>
      </c>
      <c r="H336" s="55" t="s">
        <v>17</v>
      </c>
      <c r="I336" s="55" t="s">
        <v>25</v>
      </c>
      <c r="J336" s="55" t="s">
        <v>18</v>
      </c>
      <c r="K336" s="55" t="s">
        <v>17</v>
      </c>
      <c r="L336" s="55" t="s">
        <v>17</v>
      </c>
      <c r="M336" s="55" t="s">
        <v>17</v>
      </c>
      <c r="N336" s="55" t="s">
        <v>17</v>
      </c>
      <c r="O336" s="55" t="s">
        <v>17</v>
      </c>
      <c r="P336" s="55" t="s">
        <v>17</v>
      </c>
      <c r="Q336" s="55" t="s">
        <v>17</v>
      </c>
      <c r="R336" s="56" t="s">
        <v>203</v>
      </c>
      <c r="S336" s="57" t="s">
        <v>53</v>
      </c>
      <c r="T336" s="58"/>
      <c r="U336" s="58"/>
      <c r="V336" s="59">
        <f>V337+V338+V339</f>
        <v>994.9</v>
      </c>
      <c r="W336" s="58"/>
      <c r="X336" s="58"/>
      <c r="Y336" s="58"/>
      <c r="Z336" s="59">
        <f t="shared" si="24"/>
        <v>994.9</v>
      </c>
      <c r="AA336" s="57">
        <v>2017</v>
      </c>
      <c r="AB336" s="40"/>
      <c r="AC336" s="75"/>
      <c r="AD336" s="37"/>
      <c r="AE336" s="38"/>
      <c r="AF336" s="38"/>
    </row>
    <row r="337" spans="1:32" s="51" customFormat="1" ht="45" x14ac:dyDescent="0.25">
      <c r="A337" s="55" t="s">
        <v>17</v>
      </c>
      <c r="B337" s="55" t="s">
        <v>17</v>
      </c>
      <c r="C337" s="55" t="s">
        <v>24</v>
      </c>
      <c r="D337" s="57">
        <v>0</v>
      </c>
      <c r="E337" s="57">
        <v>4</v>
      </c>
      <c r="F337" s="57">
        <v>0</v>
      </c>
      <c r="G337" s="57">
        <v>9</v>
      </c>
      <c r="H337" s="55" t="s">
        <v>17</v>
      </c>
      <c r="I337" s="55" t="s">
        <v>25</v>
      </c>
      <c r="J337" s="55" t="s">
        <v>18</v>
      </c>
      <c r="K337" s="55" t="s">
        <v>17</v>
      </c>
      <c r="L337" s="55" t="s">
        <v>27</v>
      </c>
      <c r="M337" s="55" t="s">
        <v>160</v>
      </c>
      <c r="N337" s="55" t="s">
        <v>17</v>
      </c>
      <c r="O337" s="55" t="s">
        <v>27</v>
      </c>
      <c r="P337" s="55" t="s">
        <v>28</v>
      </c>
      <c r="Q337" s="55" t="s">
        <v>183</v>
      </c>
      <c r="R337" s="56" t="s">
        <v>203</v>
      </c>
      <c r="S337" s="57" t="s">
        <v>53</v>
      </c>
      <c r="T337" s="58"/>
      <c r="U337" s="58"/>
      <c r="V337" s="58">
        <v>447</v>
      </c>
      <c r="W337" s="58"/>
      <c r="X337" s="58"/>
      <c r="Y337" s="58"/>
      <c r="Z337" s="59">
        <f t="shared" si="24"/>
        <v>447</v>
      </c>
      <c r="AA337" s="57">
        <v>2017</v>
      </c>
      <c r="AB337" s="40"/>
      <c r="AC337" s="75"/>
      <c r="AD337" s="37"/>
      <c r="AE337" s="38"/>
      <c r="AF337" s="38"/>
    </row>
    <row r="338" spans="1:32" s="51" customFormat="1" ht="45" x14ac:dyDescent="0.25">
      <c r="A338" s="55" t="s">
        <v>17</v>
      </c>
      <c r="B338" s="55" t="s">
        <v>17</v>
      </c>
      <c r="C338" s="55" t="s">
        <v>24</v>
      </c>
      <c r="D338" s="57">
        <v>0</v>
      </c>
      <c r="E338" s="57">
        <v>4</v>
      </c>
      <c r="F338" s="57">
        <v>0</v>
      </c>
      <c r="G338" s="57">
        <v>9</v>
      </c>
      <c r="H338" s="55" t="s">
        <v>17</v>
      </c>
      <c r="I338" s="55" t="s">
        <v>25</v>
      </c>
      <c r="J338" s="55" t="s">
        <v>18</v>
      </c>
      <c r="K338" s="55" t="s">
        <v>17</v>
      </c>
      <c r="L338" s="55" t="s">
        <v>27</v>
      </c>
      <c r="M338" s="55" t="s">
        <v>160</v>
      </c>
      <c r="N338" s="55" t="s">
        <v>17</v>
      </c>
      <c r="O338" s="55" t="s">
        <v>27</v>
      </c>
      <c r="P338" s="55" t="s">
        <v>28</v>
      </c>
      <c r="Q338" s="55" t="s">
        <v>190</v>
      </c>
      <c r="R338" s="56" t="s">
        <v>203</v>
      </c>
      <c r="S338" s="57" t="s">
        <v>53</v>
      </c>
      <c r="T338" s="58"/>
      <c r="U338" s="58"/>
      <c r="V338" s="58">
        <v>150</v>
      </c>
      <c r="W338" s="58"/>
      <c r="X338" s="58"/>
      <c r="Y338" s="58"/>
      <c r="Z338" s="59">
        <f t="shared" si="24"/>
        <v>150</v>
      </c>
      <c r="AA338" s="57">
        <v>2017</v>
      </c>
      <c r="AB338" s="40"/>
      <c r="AC338" s="75"/>
      <c r="AD338" s="37"/>
      <c r="AE338" s="38"/>
      <c r="AF338" s="38"/>
    </row>
    <row r="339" spans="1:32" s="51" customFormat="1" ht="45" x14ac:dyDescent="0.25">
      <c r="A339" s="55" t="s">
        <v>17</v>
      </c>
      <c r="B339" s="55" t="s">
        <v>17</v>
      </c>
      <c r="C339" s="55" t="s">
        <v>24</v>
      </c>
      <c r="D339" s="57">
        <v>0</v>
      </c>
      <c r="E339" s="57">
        <v>4</v>
      </c>
      <c r="F339" s="57">
        <v>0</v>
      </c>
      <c r="G339" s="57">
        <v>9</v>
      </c>
      <c r="H339" s="55" t="s">
        <v>17</v>
      </c>
      <c r="I339" s="55" t="s">
        <v>25</v>
      </c>
      <c r="J339" s="55" t="s">
        <v>18</v>
      </c>
      <c r="K339" s="55" t="s">
        <v>17</v>
      </c>
      <c r="L339" s="55" t="s">
        <v>27</v>
      </c>
      <c r="M339" s="55" t="s">
        <v>160</v>
      </c>
      <c r="N339" s="55" t="s">
        <v>17</v>
      </c>
      <c r="O339" s="55" t="s">
        <v>27</v>
      </c>
      <c r="P339" s="55" t="s">
        <v>28</v>
      </c>
      <c r="Q339" s="55" t="s">
        <v>191</v>
      </c>
      <c r="R339" s="56" t="s">
        <v>203</v>
      </c>
      <c r="S339" s="57" t="s">
        <v>53</v>
      </c>
      <c r="T339" s="58"/>
      <c r="U339" s="58"/>
      <c r="V339" s="58">
        <v>397.9</v>
      </c>
      <c r="W339" s="58"/>
      <c r="X339" s="58"/>
      <c r="Y339" s="58"/>
      <c r="Z339" s="59">
        <f t="shared" si="24"/>
        <v>397.9</v>
      </c>
      <c r="AA339" s="57">
        <v>2017</v>
      </c>
      <c r="AB339" s="40"/>
      <c r="AC339" s="75"/>
      <c r="AD339" s="37"/>
      <c r="AE339" s="38"/>
      <c r="AF339" s="38"/>
    </row>
    <row r="340" spans="1:32" s="51" customFormat="1" ht="60" x14ac:dyDescent="0.25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17" t="s">
        <v>192</v>
      </c>
      <c r="S340" s="15" t="s">
        <v>54</v>
      </c>
      <c r="T340" s="8"/>
      <c r="U340" s="8"/>
      <c r="V340" s="8">
        <v>0.6</v>
      </c>
      <c r="W340" s="8"/>
      <c r="X340" s="8"/>
      <c r="Y340" s="8"/>
      <c r="Z340" s="5">
        <f t="shared" si="24"/>
        <v>0.6</v>
      </c>
      <c r="AA340" s="15">
        <v>2017</v>
      </c>
      <c r="AB340" s="40"/>
      <c r="AC340" s="75"/>
      <c r="AD340" s="37"/>
      <c r="AE340" s="38"/>
      <c r="AF340" s="38"/>
    </row>
    <row r="341" spans="1:32" s="51" customFormat="1" ht="45" x14ac:dyDescent="0.25">
      <c r="A341" s="55" t="s">
        <v>17</v>
      </c>
      <c r="B341" s="55" t="s">
        <v>17</v>
      </c>
      <c r="C341" s="55" t="s">
        <v>29</v>
      </c>
      <c r="D341" s="57">
        <v>0</v>
      </c>
      <c r="E341" s="57">
        <v>4</v>
      </c>
      <c r="F341" s="57">
        <v>0</v>
      </c>
      <c r="G341" s="57">
        <v>9</v>
      </c>
      <c r="H341" s="55" t="s">
        <v>17</v>
      </c>
      <c r="I341" s="55" t="s">
        <v>25</v>
      </c>
      <c r="J341" s="55" t="s">
        <v>18</v>
      </c>
      <c r="K341" s="55" t="s">
        <v>17</v>
      </c>
      <c r="L341" s="55" t="s">
        <v>17</v>
      </c>
      <c r="M341" s="55" t="s">
        <v>17</v>
      </c>
      <c r="N341" s="55" t="s">
        <v>17</v>
      </c>
      <c r="O341" s="55" t="s">
        <v>17</v>
      </c>
      <c r="P341" s="55" t="s">
        <v>17</v>
      </c>
      <c r="Q341" s="55" t="s">
        <v>17</v>
      </c>
      <c r="R341" s="56" t="s">
        <v>205</v>
      </c>
      <c r="S341" s="57" t="s">
        <v>53</v>
      </c>
      <c r="T341" s="58"/>
      <c r="U341" s="58"/>
      <c r="V341" s="59">
        <f>V342+V343+V344</f>
        <v>681.8</v>
      </c>
      <c r="W341" s="58"/>
      <c r="X341" s="58"/>
      <c r="Y341" s="58"/>
      <c r="Z341" s="59">
        <f t="shared" si="24"/>
        <v>681.8</v>
      </c>
      <c r="AA341" s="57">
        <v>2017</v>
      </c>
      <c r="AB341" s="40"/>
      <c r="AC341" s="75"/>
      <c r="AD341" s="37"/>
      <c r="AE341" s="38"/>
      <c r="AF341" s="38"/>
    </row>
    <row r="342" spans="1:32" s="51" customFormat="1" ht="45" x14ac:dyDescent="0.25">
      <c r="A342" s="55" t="s">
        <v>17</v>
      </c>
      <c r="B342" s="55" t="s">
        <v>17</v>
      </c>
      <c r="C342" s="55" t="s">
        <v>29</v>
      </c>
      <c r="D342" s="57">
        <v>0</v>
      </c>
      <c r="E342" s="57">
        <v>4</v>
      </c>
      <c r="F342" s="57">
        <v>0</v>
      </c>
      <c r="G342" s="57">
        <v>9</v>
      </c>
      <c r="H342" s="55" t="s">
        <v>17</v>
      </c>
      <c r="I342" s="55" t="s">
        <v>25</v>
      </c>
      <c r="J342" s="55" t="s">
        <v>18</v>
      </c>
      <c r="K342" s="55" t="s">
        <v>17</v>
      </c>
      <c r="L342" s="55" t="s">
        <v>27</v>
      </c>
      <c r="M342" s="55" t="s">
        <v>160</v>
      </c>
      <c r="N342" s="55" t="s">
        <v>17</v>
      </c>
      <c r="O342" s="55" t="s">
        <v>27</v>
      </c>
      <c r="P342" s="55" t="s">
        <v>28</v>
      </c>
      <c r="Q342" s="55" t="s">
        <v>183</v>
      </c>
      <c r="R342" s="56" t="s">
        <v>205</v>
      </c>
      <c r="S342" s="57" t="s">
        <v>53</v>
      </c>
      <c r="T342" s="58"/>
      <c r="U342" s="58"/>
      <c r="V342" s="58">
        <v>249.1</v>
      </c>
      <c r="W342" s="58"/>
      <c r="X342" s="58"/>
      <c r="Y342" s="58"/>
      <c r="Z342" s="59">
        <f t="shared" si="24"/>
        <v>249.1</v>
      </c>
      <c r="AA342" s="57">
        <v>2017</v>
      </c>
      <c r="AB342" s="40"/>
      <c r="AC342" s="75"/>
      <c r="AD342" s="37"/>
      <c r="AE342" s="38"/>
      <c r="AF342" s="38"/>
    </row>
    <row r="343" spans="1:32" s="51" customFormat="1" ht="45" x14ac:dyDescent="0.25">
      <c r="A343" s="55" t="s">
        <v>17</v>
      </c>
      <c r="B343" s="55" t="s">
        <v>17</v>
      </c>
      <c r="C343" s="55" t="s">
        <v>29</v>
      </c>
      <c r="D343" s="57">
        <v>0</v>
      </c>
      <c r="E343" s="57">
        <v>4</v>
      </c>
      <c r="F343" s="57">
        <v>0</v>
      </c>
      <c r="G343" s="57">
        <v>9</v>
      </c>
      <c r="H343" s="55" t="s">
        <v>17</v>
      </c>
      <c r="I343" s="55" t="s">
        <v>25</v>
      </c>
      <c r="J343" s="55" t="s">
        <v>18</v>
      </c>
      <c r="K343" s="55" t="s">
        <v>17</v>
      </c>
      <c r="L343" s="55" t="s">
        <v>27</v>
      </c>
      <c r="M343" s="55" t="s">
        <v>160</v>
      </c>
      <c r="N343" s="55" t="s">
        <v>17</v>
      </c>
      <c r="O343" s="55" t="s">
        <v>27</v>
      </c>
      <c r="P343" s="55" t="s">
        <v>28</v>
      </c>
      <c r="Q343" s="55" t="s">
        <v>190</v>
      </c>
      <c r="R343" s="56" t="s">
        <v>205</v>
      </c>
      <c r="S343" s="57" t="s">
        <v>53</v>
      </c>
      <c r="T343" s="58"/>
      <c r="U343" s="58"/>
      <c r="V343" s="58">
        <v>160</v>
      </c>
      <c r="W343" s="58"/>
      <c r="X343" s="58"/>
      <c r="Y343" s="58"/>
      <c r="Z343" s="59">
        <f t="shared" si="24"/>
        <v>160</v>
      </c>
      <c r="AA343" s="57">
        <v>2017</v>
      </c>
      <c r="AB343" s="40"/>
      <c r="AC343" s="75"/>
      <c r="AD343" s="37"/>
      <c r="AE343" s="38"/>
      <c r="AF343" s="38"/>
    </row>
    <row r="344" spans="1:32" s="51" customFormat="1" ht="45" x14ac:dyDescent="0.25">
      <c r="A344" s="55" t="s">
        <v>17</v>
      </c>
      <c r="B344" s="55" t="s">
        <v>17</v>
      </c>
      <c r="C344" s="55" t="s">
        <v>29</v>
      </c>
      <c r="D344" s="57">
        <v>0</v>
      </c>
      <c r="E344" s="57">
        <v>4</v>
      </c>
      <c r="F344" s="57">
        <v>0</v>
      </c>
      <c r="G344" s="57">
        <v>9</v>
      </c>
      <c r="H344" s="55" t="s">
        <v>17</v>
      </c>
      <c r="I344" s="55" t="s">
        <v>25</v>
      </c>
      <c r="J344" s="55" t="s">
        <v>18</v>
      </c>
      <c r="K344" s="55" t="s">
        <v>17</v>
      </c>
      <c r="L344" s="55" t="s">
        <v>27</v>
      </c>
      <c r="M344" s="55" t="s">
        <v>160</v>
      </c>
      <c r="N344" s="55" t="s">
        <v>17</v>
      </c>
      <c r="O344" s="55" t="s">
        <v>27</v>
      </c>
      <c r="P344" s="55" t="s">
        <v>28</v>
      </c>
      <c r="Q344" s="55" t="s">
        <v>191</v>
      </c>
      <c r="R344" s="56" t="s">
        <v>205</v>
      </c>
      <c r="S344" s="57" t="s">
        <v>53</v>
      </c>
      <c r="T344" s="58"/>
      <c r="U344" s="58"/>
      <c r="V344" s="58">
        <v>272.7</v>
      </c>
      <c r="W344" s="58"/>
      <c r="X344" s="58"/>
      <c r="Y344" s="58"/>
      <c r="Z344" s="59">
        <f t="shared" si="24"/>
        <v>272.7</v>
      </c>
      <c r="AA344" s="57">
        <v>2017</v>
      </c>
      <c r="AB344" s="40"/>
      <c r="AC344" s="75"/>
      <c r="AD344" s="37"/>
      <c r="AE344" s="38"/>
      <c r="AF344" s="38"/>
    </row>
    <row r="345" spans="1:32" s="51" customFormat="1" ht="30" x14ac:dyDescent="0.25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17" t="s">
        <v>207</v>
      </c>
      <c r="S345" s="15" t="s">
        <v>54</v>
      </c>
      <c r="T345" s="8"/>
      <c r="U345" s="8"/>
      <c r="V345" s="8">
        <v>1</v>
      </c>
      <c r="W345" s="8"/>
      <c r="X345" s="8"/>
      <c r="Y345" s="8"/>
      <c r="Z345" s="5">
        <f t="shared" si="24"/>
        <v>1</v>
      </c>
      <c r="AA345" s="15">
        <v>2017</v>
      </c>
      <c r="AB345" s="40"/>
      <c r="AC345" s="75"/>
      <c r="AD345" s="37"/>
      <c r="AE345" s="38"/>
      <c r="AF345" s="38"/>
    </row>
    <row r="346" spans="1:32" s="51" customFormat="1" ht="45" x14ac:dyDescent="0.25">
      <c r="A346" s="55" t="s">
        <v>17</v>
      </c>
      <c r="B346" s="55" t="s">
        <v>17</v>
      </c>
      <c r="C346" s="55" t="s">
        <v>29</v>
      </c>
      <c r="D346" s="57">
        <v>0</v>
      </c>
      <c r="E346" s="57">
        <v>4</v>
      </c>
      <c r="F346" s="57">
        <v>0</v>
      </c>
      <c r="G346" s="57">
        <v>9</v>
      </c>
      <c r="H346" s="55" t="s">
        <v>17</v>
      </c>
      <c r="I346" s="55" t="s">
        <v>25</v>
      </c>
      <c r="J346" s="55" t="s">
        <v>18</v>
      </c>
      <c r="K346" s="55" t="s">
        <v>17</v>
      </c>
      <c r="L346" s="55" t="s">
        <v>17</v>
      </c>
      <c r="M346" s="55" t="s">
        <v>17</v>
      </c>
      <c r="N346" s="55" t="s">
        <v>17</v>
      </c>
      <c r="O346" s="55" t="s">
        <v>17</v>
      </c>
      <c r="P346" s="55" t="s">
        <v>17</v>
      </c>
      <c r="Q346" s="55" t="s">
        <v>17</v>
      </c>
      <c r="R346" s="56" t="s">
        <v>206</v>
      </c>
      <c r="S346" s="57" t="s">
        <v>53</v>
      </c>
      <c r="T346" s="58"/>
      <c r="U346" s="58"/>
      <c r="V346" s="59">
        <f>V347+V348+V349</f>
        <v>1168.2</v>
      </c>
      <c r="W346" s="58"/>
      <c r="X346" s="58"/>
      <c r="Y346" s="58"/>
      <c r="Z346" s="59">
        <f t="shared" si="24"/>
        <v>1168.2</v>
      </c>
      <c r="AA346" s="57">
        <v>2017</v>
      </c>
      <c r="AB346" s="40"/>
      <c r="AC346" s="75"/>
      <c r="AD346" s="37"/>
      <c r="AE346" s="38"/>
      <c r="AF346" s="38"/>
    </row>
    <row r="347" spans="1:32" s="51" customFormat="1" ht="45" x14ac:dyDescent="0.25">
      <c r="A347" s="55" t="s">
        <v>17</v>
      </c>
      <c r="B347" s="55" t="s">
        <v>17</v>
      </c>
      <c r="C347" s="55" t="s">
        <v>29</v>
      </c>
      <c r="D347" s="57">
        <v>0</v>
      </c>
      <c r="E347" s="57">
        <v>4</v>
      </c>
      <c r="F347" s="57">
        <v>0</v>
      </c>
      <c r="G347" s="57">
        <v>9</v>
      </c>
      <c r="H347" s="55" t="s">
        <v>17</v>
      </c>
      <c r="I347" s="55" t="s">
        <v>25</v>
      </c>
      <c r="J347" s="55" t="s">
        <v>18</v>
      </c>
      <c r="K347" s="55" t="s">
        <v>17</v>
      </c>
      <c r="L347" s="55" t="s">
        <v>27</v>
      </c>
      <c r="M347" s="55" t="s">
        <v>160</v>
      </c>
      <c r="N347" s="55" t="s">
        <v>17</v>
      </c>
      <c r="O347" s="55" t="s">
        <v>27</v>
      </c>
      <c r="P347" s="55" t="s">
        <v>28</v>
      </c>
      <c r="Q347" s="55" t="s">
        <v>183</v>
      </c>
      <c r="R347" s="56" t="s">
        <v>206</v>
      </c>
      <c r="S347" s="57" t="s">
        <v>53</v>
      </c>
      <c r="T347" s="58"/>
      <c r="U347" s="58"/>
      <c r="V347" s="58">
        <v>500</v>
      </c>
      <c r="W347" s="58"/>
      <c r="X347" s="58"/>
      <c r="Y347" s="58"/>
      <c r="Z347" s="59">
        <f t="shared" si="24"/>
        <v>500</v>
      </c>
      <c r="AA347" s="57">
        <v>2017</v>
      </c>
      <c r="AB347" s="40"/>
      <c r="AC347" s="75"/>
      <c r="AD347" s="37"/>
      <c r="AE347" s="38"/>
      <c r="AF347" s="38"/>
    </row>
    <row r="348" spans="1:32" s="51" customFormat="1" ht="45" x14ac:dyDescent="0.25">
      <c r="A348" s="55" t="s">
        <v>17</v>
      </c>
      <c r="B348" s="55" t="s">
        <v>17</v>
      </c>
      <c r="C348" s="55" t="s">
        <v>29</v>
      </c>
      <c r="D348" s="57">
        <v>0</v>
      </c>
      <c r="E348" s="57">
        <v>4</v>
      </c>
      <c r="F348" s="57">
        <v>0</v>
      </c>
      <c r="G348" s="57">
        <v>9</v>
      </c>
      <c r="H348" s="55" t="s">
        <v>17</v>
      </c>
      <c r="I348" s="55" t="s">
        <v>25</v>
      </c>
      <c r="J348" s="55" t="s">
        <v>18</v>
      </c>
      <c r="K348" s="55" t="s">
        <v>17</v>
      </c>
      <c r="L348" s="55" t="s">
        <v>27</v>
      </c>
      <c r="M348" s="55" t="s">
        <v>160</v>
      </c>
      <c r="N348" s="55" t="s">
        <v>17</v>
      </c>
      <c r="O348" s="55" t="s">
        <v>27</v>
      </c>
      <c r="P348" s="55" t="s">
        <v>28</v>
      </c>
      <c r="Q348" s="55" t="s">
        <v>190</v>
      </c>
      <c r="R348" s="56" t="s">
        <v>206</v>
      </c>
      <c r="S348" s="57" t="s">
        <v>53</v>
      </c>
      <c r="T348" s="58"/>
      <c r="U348" s="58"/>
      <c r="V348" s="58">
        <v>268.2</v>
      </c>
      <c r="W348" s="58"/>
      <c r="X348" s="58"/>
      <c r="Y348" s="58"/>
      <c r="Z348" s="59">
        <f t="shared" si="24"/>
        <v>268.2</v>
      </c>
      <c r="AA348" s="57">
        <v>2017</v>
      </c>
      <c r="AB348" s="40"/>
      <c r="AC348" s="75"/>
      <c r="AD348" s="37"/>
      <c r="AE348" s="38"/>
      <c r="AF348" s="38"/>
    </row>
    <row r="349" spans="1:32" s="51" customFormat="1" ht="45" x14ac:dyDescent="0.25">
      <c r="A349" s="55" t="s">
        <v>17</v>
      </c>
      <c r="B349" s="55" t="s">
        <v>17</v>
      </c>
      <c r="C349" s="55" t="s">
        <v>29</v>
      </c>
      <c r="D349" s="57">
        <v>0</v>
      </c>
      <c r="E349" s="57">
        <v>4</v>
      </c>
      <c r="F349" s="57">
        <v>0</v>
      </c>
      <c r="G349" s="57">
        <v>9</v>
      </c>
      <c r="H349" s="55" t="s">
        <v>17</v>
      </c>
      <c r="I349" s="55" t="s">
        <v>25</v>
      </c>
      <c r="J349" s="55" t="s">
        <v>18</v>
      </c>
      <c r="K349" s="55" t="s">
        <v>17</v>
      </c>
      <c r="L349" s="55" t="s">
        <v>27</v>
      </c>
      <c r="M349" s="55" t="s">
        <v>160</v>
      </c>
      <c r="N349" s="55" t="s">
        <v>17</v>
      </c>
      <c r="O349" s="55" t="s">
        <v>27</v>
      </c>
      <c r="P349" s="55" t="s">
        <v>28</v>
      </c>
      <c r="Q349" s="55" t="s">
        <v>191</v>
      </c>
      <c r="R349" s="56" t="s">
        <v>206</v>
      </c>
      <c r="S349" s="57" t="s">
        <v>53</v>
      </c>
      <c r="T349" s="58"/>
      <c r="U349" s="58"/>
      <c r="V349" s="58">
        <v>400</v>
      </c>
      <c r="W349" s="58"/>
      <c r="X349" s="58"/>
      <c r="Y349" s="58"/>
      <c r="Z349" s="59">
        <f t="shared" si="24"/>
        <v>400</v>
      </c>
      <c r="AA349" s="57">
        <v>2017</v>
      </c>
      <c r="AB349" s="40"/>
      <c r="AC349" s="75"/>
      <c r="AD349" s="37"/>
      <c r="AE349" s="38"/>
      <c r="AF349" s="38"/>
    </row>
    <row r="350" spans="1:32" s="51" customFormat="1" ht="30" x14ac:dyDescent="0.25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17" t="s">
        <v>207</v>
      </c>
      <c r="S350" s="15" t="s">
        <v>54</v>
      </c>
      <c r="T350" s="8"/>
      <c r="U350" s="8"/>
      <c r="V350" s="8">
        <v>1</v>
      </c>
      <c r="W350" s="8"/>
      <c r="X350" s="8"/>
      <c r="Y350" s="8"/>
      <c r="Z350" s="5">
        <f t="shared" si="24"/>
        <v>1</v>
      </c>
      <c r="AA350" s="15">
        <v>2017</v>
      </c>
      <c r="AB350" s="40"/>
      <c r="AC350" s="75"/>
      <c r="AD350" s="37"/>
      <c r="AE350" s="38"/>
      <c r="AF350" s="38"/>
    </row>
    <row r="351" spans="1:32" ht="30" customHeight="1" x14ac:dyDescent="0.25">
      <c r="A351" s="47"/>
      <c r="B351" s="47"/>
      <c r="C351" s="47"/>
      <c r="D351" s="47" t="s">
        <v>17</v>
      </c>
      <c r="E351" s="47" t="s">
        <v>27</v>
      </c>
      <c r="F351" s="47" t="s">
        <v>17</v>
      </c>
      <c r="G351" s="47" t="s">
        <v>25</v>
      </c>
      <c r="H351" s="47" t="s">
        <v>17</v>
      </c>
      <c r="I351" s="47" t="s">
        <v>25</v>
      </c>
      <c r="J351" s="47" t="s">
        <v>19</v>
      </c>
      <c r="K351" s="47" t="s">
        <v>17</v>
      </c>
      <c r="L351" s="47" t="s">
        <v>17</v>
      </c>
      <c r="M351" s="47" t="s">
        <v>17</v>
      </c>
      <c r="N351" s="47" t="s">
        <v>17</v>
      </c>
      <c r="O351" s="47" t="s">
        <v>17</v>
      </c>
      <c r="P351" s="47" t="s">
        <v>17</v>
      </c>
      <c r="Q351" s="47" t="s">
        <v>17</v>
      </c>
      <c r="R351" s="48" t="s">
        <v>123</v>
      </c>
      <c r="S351" s="7" t="s">
        <v>53</v>
      </c>
      <c r="T351" s="3">
        <f t="shared" ref="T351:Z351" si="25">T352</f>
        <v>613664.9</v>
      </c>
      <c r="U351" s="3">
        <f t="shared" si="25"/>
        <v>343332.7</v>
      </c>
      <c r="V351" s="3">
        <f t="shared" si="25"/>
        <v>306890.5</v>
      </c>
      <c r="W351" s="3">
        <f t="shared" si="25"/>
        <v>261551.80000000002</v>
      </c>
      <c r="X351" s="3">
        <f t="shared" si="25"/>
        <v>318583</v>
      </c>
      <c r="Y351" s="3">
        <f t="shared" si="25"/>
        <v>50000</v>
      </c>
      <c r="Z351" s="3">
        <f t="shared" si="25"/>
        <v>1894022.9</v>
      </c>
      <c r="AA351" s="7">
        <v>2020</v>
      </c>
    </row>
    <row r="352" spans="1:32" ht="42.75" x14ac:dyDescent="0.25">
      <c r="A352" s="20"/>
      <c r="B352" s="20"/>
      <c r="C352" s="20"/>
      <c r="D352" s="20">
        <v>0</v>
      </c>
      <c r="E352" s="20">
        <v>4</v>
      </c>
      <c r="F352" s="20">
        <v>0</v>
      </c>
      <c r="G352" s="20">
        <v>8</v>
      </c>
      <c r="H352" s="20">
        <v>0</v>
      </c>
      <c r="I352" s="49" t="s">
        <v>25</v>
      </c>
      <c r="J352" s="49" t="s">
        <v>19</v>
      </c>
      <c r="K352" s="49" t="s">
        <v>17</v>
      </c>
      <c r="L352" s="49" t="s">
        <v>18</v>
      </c>
      <c r="M352" s="49" t="s">
        <v>17</v>
      </c>
      <c r="N352" s="49" t="s">
        <v>17</v>
      </c>
      <c r="O352" s="49" t="s">
        <v>17</v>
      </c>
      <c r="P352" s="49" t="s">
        <v>17</v>
      </c>
      <c r="Q352" s="49" t="s">
        <v>17</v>
      </c>
      <c r="R352" s="50" t="s">
        <v>23</v>
      </c>
      <c r="S352" s="26" t="s">
        <v>53</v>
      </c>
      <c r="T352" s="16">
        <f>T355+T357+T359+T378+T384</f>
        <v>613664.9</v>
      </c>
      <c r="U352" s="16">
        <f>U355+U357+U359+U378+U384+U393</f>
        <v>343332.7</v>
      </c>
      <c r="V352" s="16">
        <f>V355+V357+V359+V378+V385+V393</f>
        <v>306890.5</v>
      </c>
      <c r="W352" s="16">
        <f>W355+W357+W359+W379+W385+W393</f>
        <v>261551.80000000002</v>
      </c>
      <c r="X352" s="16">
        <f>X384+X393</f>
        <v>318583</v>
      </c>
      <c r="Y352" s="16">
        <f>Y355+Y357+Y359+Y379+Y385+Y393</f>
        <v>50000</v>
      </c>
      <c r="Z352" s="16">
        <f>Z355+Z357+Z359+Z378+Z384+Z393</f>
        <v>1894022.9</v>
      </c>
      <c r="AA352" s="26">
        <v>2020</v>
      </c>
    </row>
    <row r="353" spans="1:32" s="22" customFormat="1" ht="27.6" customHeight="1" x14ac:dyDescent="0.25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7" t="s">
        <v>124</v>
      </c>
      <c r="S353" s="15" t="s">
        <v>55</v>
      </c>
      <c r="T353" s="8">
        <v>32718</v>
      </c>
      <c r="U353" s="8">
        <v>19505</v>
      </c>
      <c r="V353" s="8">
        <v>21910.6</v>
      </c>
      <c r="W353" s="8">
        <v>21885.1</v>
      </c>
      <c r="X353" s="8">
        <v>22702.2</v>
      </c>
      <c r="Y353" s="8">
        <v>22702.2</v>
      </c>
      <c r="Z353" s="5">
        <f>T353+U353+V353+W353+X353+Y353</f>
        <v>141423.1</v>
      </c>
      <c r="AA353" s="15">
        <v>2020</v>
      </c>
      <c r="AB353" s="40"/>
      <c r="AC353" s="73"/>
      <c r="AD353" s="40"/>
      <c r="AE353" s="1"/>
      <c r="AF353" s="1"/>
    </row>
    <row r="354" spans="1:32" s="22" customFormat="1" ht="30" x14ac:dyDescent="0.25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7" t="s">
        <v>250</v>
      </c>
      <c r="S354" s="15" t="s">
        <v>48</v>
      </c>
      <c r="T354" s="21">
        <f>T367+T368+T369+T382</f>
        <v>10</v>
      </c>
      <c r="U354" s="21">
        <f>U367+U368+U369+U382</f>
        <v>3</v>
      </c>
      <c r="V354" s="21"/>
      <c r="W354" s="21"/>
      <c r="X354" s="21"/>
      <c r="Y354" s="21"/>
      <c r="Z354" s="6">
        <f>Z367+Z368+Z369+Z382</f>
        <v>13</v>
      </c>
      <c r="AA354" s="15">
        <v>2016</v>
      </c>
      <c r="AB354" s="40"/>
      <c r="AC354" s="73"/>
      <c r="AD354" s="40"/>
      <c r="AE354" s="1"/>
      <c r="AF354" s="1"/>
    </row>
    <row r="355" spans="1:32" ht="45" x14ac:dyDescent="0.25">
      <c r="A355" s="57">
        <v>0</v>
      </c>
      <c r="B355" s="57">
        <v>1</v>
      </c>
      <c r="C355" s="57">
        <v>2</v>
      </c>
      <c r="D355" s="57">
        <v>0</v>
      </c>
      <c r="E355" s="57">
        <v>4</v>
      </c>
      <c r="F355" s="57">
        <v>0</v>
      </c>
      <c r="G355" s="57">
        <v>8</v>
      </c>
      <c r="H355" s="57">
        <v>0</v>
      </c>
      <c r="I355" s="57">
        <v>8</v>
      </c>
      <c r="J355" s="55" t="s">
        <v>19</v>
      </c>
      <c r="K355" s="55" t="s">
        <v>17</v>
      </c>
      <c r="L355" s="55" t="s">
        <v>18</v>
      </c>
      <c r="M355" s="55" t="s">
        <v>17</v>
      </c>
      <c r="N355" s="55" t="s">
        <v>17</v>
      </c>
      <c r="O355" s="55"/>
      <c r="P355" s="55"/>
      <c r="Q355" s="55"/>
      <c r="R355" s="56" t="s">
        <v>125</v>
      </c>
      <c r="S355" s="57" t="s">
        <v>53</v>
      </c>
      <c r="T355" s="58">
        <f>58149+62051+8731</f>
        <v>128931</v>
      </c>
      <c r="U355" s="58"/>
      <c r="V355" s="58"/>
      <c r="W355" s="58"/>
      <c r="X355" s="58"/>
      <c r="Y355" s="58"/>
      <c r="Z355" s="59">
        <f>T355+U355+V355+W355+X355+Y355</f>
        <v>128931</v>
      </c>
      <c r="AA355" s="57">
        <v>2015</v>
      </c>
    </row>
    <row r="356" spans="1:32" ht="30" x14ac:dyDescent="0.25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17" t="s">
        <v>126</v>
      </c>
      <c r="S356" s="15" t="s">
        <v>4</v>
      </c>
      <c r="T356" s="21">
        <v>100</v>
      </c>
      <c r="U356" s="21"/>
      <c r="V356" s="21"/>
      <c r="W356" s="21"/>
      <c r="X356" s="21"/>
      <c r="Y356" s="21"/>
      <c r="Z356" s="6">
        <v>100</v>
      </c>
      <c r="AA356" s="15">
        <v>2015</v>
      </c>
    </row>
    <row r="357" spans="1:32" s="22" customFormat="1" ht="44.25" x14ac:dyDescent="0.25">
      <c r="A357" s="57">
        <v>0</v>
      </c>
      <c r="B357" s="57">
        <v>1</v>
      </c>
      <c r="C357" s="57">
        <v>2</v>
      </c>
      <c r="D357" s="57">
        <v>0</v>
      </c>
      <c r="E357" s="57">
        <v>4</v>
      </c>
      <c r="F357" s="57">
        <v>0</v>
      </c>
      <c r="G357" s="57">
        <v>8</v>
      </c>
      <c r="H357" s="57">
        <v>0</v>
      </c>
      <c r="I357" s="57">
        <v>8</v>
      </c>
      <c r="J357" s="55" t="s">
        <v>19</v>
      </c>
      <c r="K357" s="55" t="s">
        <v>17</v>
      </c>
      <c r="L357" s="55" t="s">
        <v>18</v>
      </c>
      <c r="M357" s="55" t="s">
        <v>17</v>
      </c>
      <c r="N357" s="55" t="s">
        <v>17</v>
      </c>
      <c r="O357" s="55"/>
      <c r="P357" s="55"/>
      <c r="Q357" s="55"/>
      <c r="R357" s="56" t="s">
        <v>127</v>
      </c>
      <c r="S357" s="57" t="s">
        <v>53</v>
      </c>
      <c r="T357" s="58">
        <f>10000+29791+34000+21269</f>
        <v>95060</v>
      </c>
      <c r="U357" s="58"/>
      <c r="V357" s="58"/>
      <c r="W357" s="58"/>
      <c r="X357" s="58"/>
      <c r="Y357" s="58"/>
      <c r="Z357" s="59">
        <f>T357+U357+V357+W357+X357+Y357</f>
        <v>95060</v>
      </c>
      <c r="AA357" s="57">
        <v>2015</v>
      </c>
      <c r="AB357" s="40"/>
      <c r="AC357" s="73"/>
      <c r="AD357" s="40"/>
      <c r="AE357" s="1"/>
      <c r="AF357" s="1"/>
    </row>
    <row r="358" spans="1:32" ht="30" x14ac:dyDescent="0.25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17" t="s">
        <v>128</v>
      </c>
      <c r="S358" s="15" t="s">
        <v>4</v>
      </c>
      <c r="T358" s="21">
        <v>100</v>
      </c>
      <c r="U358" s="21"/>
      <c r="V358" s="21"/>
      <c r="W358" s="21"/>
      <c r="X358" s="21"/>
      <c r="Y358" s="21"/>
      <c r="Z358" s="6">
        <v>100</v>
      </c>
      <c r="AA358" s="15">
        <v>2015</v>
      </c>
    </row>
    <row r="359" spans="1:32" ht="30" x14ac:dyDescent="0.25">
      <c r="A359" s="55"/>
      <c r="B359" s="55"/>
      <c r="C359" s="55"/>
      <c r="D359" s="55" t="s">
        <v>17</v>
      </c>
      <c r="E359" s="55" t="s">
        <v>27</v>
      </c>
      <c r="F359" s="55" t="s">
        <v>17</v>
      </c>
      <c r="G359" s="55" t="s">
        <v>25</v>
      </c>
      <c r="H359" s="55" t="s">
        <v>17</v>
      </c>
      <c r="I359" s="55" t="s">
        <v>25</v>
      </c>
      <c r="J359" s="55" t="s">
        <v>19</v>
      </c>
      <c r="K359" s="55" t="s">
        <v>17</v>
      </c>
      <c r="L359" s="55" t="s">
        <v>17</v>
      </c>
      <c r="M359" s="55" t="s">
        <v>17</v>
      </c>
      <c r="N359" s="55" t="s">
        <v>17</v>
      </c>
      <c r="O359" s="55" t="s">
        <v>17</v>
      </c>
      <c r="P359" s="55" t="s">
        <v>17</v>
      </c>
      <c r="Q359" s="55" t="s">
        <v>17</v>
      </c>
      <c r="R359" s="56" t="s">
        <v>44</v>
      </c>
      <c r="S359" s="57" t="s">
        <v>53</v>
      </c>
      <c r="T359" s="59">
        <f>T360+T361+T362+T363</f>
        <v>239550</v>
      </c>
      <c r="U359" s="59">
        <f>U364+U365+U366</f>
        <v>4377.1000000000004</v>
      </c>
      <c r="V359" s="59"/>
      <c r="W359" s="59"/>
      <c r="X359" s="59"/>
      <c r="Y359" s="59"/>
      <c r="Z359" s="59">
        <f t="shared" ref="Z359:Z369" si="26">T359+U359+V359+W359+X359+Y359</f>
        <v>243927.1</v>
      </c>
      <c r="AA359" s="57">
        <v>2016</v>
      </c>
    </row>
    <row r="360" spans="1:32" ht="30" x14ac:dyDescent="0.25">
      <c r="A360" s="55" t="s">
        <v>17</v>
      </c>
      <c r="B360" s="55" t="s">
        <v>18</v>
      </c>
      <c r="C360" s="55" t="s">
        <v>19</v>
      </c>
      <c r="D360" s="55" t="s">
        <v>17</v>
      </c>
      <c r="E360" s="55" t="s">
        <v>27</v>
      </c>
      <c r="F360" s="55" t="s">
        <v>17</v>
      </c>
      <c r="G360" s="55" t="s">
        <v>25</v>
      </c>
      <c r="H360" s="55" t="s">
        <v>17</v>
      </c>
      <c r="I360" s="55" t="s">
        <v>25</v>
      </c>
      <c r="J360" s="55" t="s">
        <v>19</v>
      </c>
      <c r="K360" s="55" t="s">
        <v>17</v>
      </c>
      <c r="L360" s="55" t="s">
        <v>18</v>
      </c>
      <c r="M360" s="55" t="s">
        <v>17</v>
      </c>
      <c r="N360" s="55" t="s">
        <v>18</v>
      </c>
      <c r="O360" s="55"/>
      <c r="P360" s="55"/>
      <c r="Q360" s="55"/>
      <c r="R360" s="56" t="s">
        <v>44</v>
      </c>
      <c r="S360" s="57" t="s">
        <v>53</v>
      </c>
      <c r="T360" s="58">
        <f>90000+2250</f>
        <v>92250</v>
      </c>
      <c r="U360" s="58"/>
      <c r="V360" s="58"/>
      <c r="W360" s="58"/>
      <c r="X360" s="58"/>
      <c r="Y360" s="58"/>
      <c r="Z360" s="59">
        <f t="shared" si="26"/>
        <v>92250</v>
      </c>
      <c r="AA360" s="57">
        <v>2015</v>
      </c>
    </row>
    <row r="361" spans="1:32" ht="30" x14ac:dyDescent="0.25">
      <c r="A361" s="55" t="s">
        <v>17</v>
      </c>
      <c r="B361" s="55" t="s">
        <v>18</v>
      </c>
      <c r="C361" s="55" t="s">
        <v>19</v>
      </c>
      <c r="D361" s="55" t="s">
        <v>17</v>
      </c>
      <c r="E361" s="55" t="s">
        <v>27</v>
      </c>
      <c r="F361" s="55" t="s">
        <v>17</v>
      </c>
      <c r="G361" s="55" t="s">
        <v>25</v>
      </c>
      <c r="H361" s="55" t="s">
        <v>17</v>
      </c>
      <c r="I361" s="55" t="s">
        <v>25</v>
      </c>
      <c r="J361" s="55" t="s">
        <v>19</v>
      </c>
      <c r="K361" s="55" t="s">
        <v>33</v>
      </c>
      <c r="L361" s="55" t="s">
        <v>29</v>
      </c>
      <c r="M361" s="55" t="s">
        <v>28</v>
      </c>
      <c r="N361" s="55" t="s">
        <v>19</v>
      </c>
      <c r="O361" s="55"/>
      <c r="P361" s="55"/>
      <c r="Q361" s="55"/>
      <c r="R361" s="56" t="s">
        <v>44</v>
      </c>
      <c r="S361" s="57" t="s">
        <v>53</v>
      </c>
      <c r="T361" s="58">
        <f>60000+74550</f>
        <v>134550</v>
      </c>
      <c r="U361" s="58"/>
      <c r="V361" s="58"/>
      <c r="W361" s="58"/>
      <c r="X361" s="58"/>
      <c r="Y361" s="58"/>
      <c r="Z361" s="59">
        <f t="shared" si="26"/>
        <v>134550</v>
      </c>
      <c r="AA361" s="57">
        <v>2015</v>
      </c>
    </row>
    <row r="362" spans="1:32" ht="30" x14ac:dyDescent="0.25">
      <c r="A362" s="55" t="s">
        <v>17</v>
      </c>
      <c r="B362" s="55" t="s">
        <v>18</v>
      </c>
      <c r="C362" s="55" t="s">
        <v>19</v>
      </c>
      <c r="D362" s="55" t="s">
        <v>17</v>
      </c>
      <c r="E362" s="55" t="s">
        <v>27</v>
      </c>
      <c r="F362" s="55" t="s">
        <v>17</v>
      </c>
      <c r="G362" s="55" t="s">
        <v>25</v>
      </c>
      <c r="H362" s="55" t="s">
        <v>17</v>
      </c>
      <c r="I362" s="55" t="s">
        <v>25</v>
      </c>
      <c r="J362" s="55" t="s">
        <v>19</v>
      </c>
      <c r="K362" s="55" t="s">
        <v>24</v>
      </c>
      <c r="L362" s="55" t="s">
        <v>17</v>
      </c>
      <c r="M362" s="55" t="s">
        <v>19</v>
      </c>
      <c r="N362" s="55" t="s">
        <v>33</v>
      </c>
      <c r="O362" s="55"/>
      <c r="P362" s="55"/>
      <c r="Q362" s="55"/>
      <c r="R362" s="56" t="s">
        <v>44</v>
      </c>
      <c r="S362" s="57" t="s">
        <v>53</v>
      </c>
      <c r="T362" s="58">
        <v>10500</v>
      </c>
      <c r="U362" s="58"/>
      <c r="V362" s="58"/>
      <c r="W362" s="58"/>
      <c r="X362" s="58"/>
      <c r="Y362" s="58"/>
      <c r="Z362" s="59">
        <f>T362+U362+V362+W362+X362+Y362</f>
        <v>10500</v>
      </c>
      <c r="AA362" s="57">
        <v>2015</v>
      </c>
    </row>
    <row r="363" spans="1:32" ht="30" x14ac:dyDescent="0.25">
      <c r="A363" s="55" t="s">
        <v>17</v>
      </c>
      <c r="B363" s="55" t="s">
        <v>18</v>
      </c>
      <c r="C363" s="55" t="s">
        <v>19</v>
      </c>
      <c r="D363" s="55" t="s">
        <v>17</v>
      </c>
      <c r="E363" s="55" t="s">
        <v>27</v>
      </c>
      <c r="F363" s="55" t="s">
        <v>17</v>
      </c>
      <c r="G363" s="55" t="s">
        <v>25</v>
      </c>
      <c r="H363" s="55" t="s">
        <v>17</v>
      </c>
      <c r="I363" s="55" t="s">
        <v>25</v>
      </c>
      <c r="J363" s="55" t="s">
        <v>19</v>
      </c>
      <c r="K363" s="55" t="s">
        <v>33</v>
      </c>
      <c r="L363" s="55" t="s">
        <v>27</v>
      </c>
      <c r="M363" s="55" t="s">
        <v>29</v>
      </c>
      <c r="N363" s="55" t="s">
        <v>19</v>
      </c>
      <c r="O363" s="55"/>
      <c r="P363" s="55"/>
      <c r="Q363" s="55"/>
      <c r="R363" s="56" t="s">
        <v>44</v>
      </c>
      <c r="S363" s="57" t="s">
        <v>53</v>
      </c>
      <c r="T363" s="58">
        <v>2250</v>
      </c>
      <c r="U363" s="58"/>
      <c r="V363" s="58"/>
      <c r="W363" s="58"/>
      <c r="X363" s="58"/>
      <c r="Y363" s="58"/>
      <c r="Z363" s="59">
        <f>T363+U363+V363+W363+X363+Y363</f>
        <v>2250</v>
      </c>
      <c r="AA363" s="57">
        <v>2015</v>
      </c>
    </row>
    <row r="364" spans="1:32" ht="30" x14ac:dyDescent="0.25">
      <c r="A364" s="55" t="s">
        <v>17</v>
      </c>
      <c r="B364" s="55" t="s">
        <v>18</v>
      </c>
      <c r="C364" s="55" t="s">
        <v>25</v>
      </c>
      <c r="D364" s="55" t="s">
        <v>17</v>
      </c>
      <c r="E364" s="55" t="s">
        <v>27</v>
      </c>
      <c r="F364" s="55" t="s">
        <v>17</v>
      </c>
      <c r="G364" s="55" t="s">
        <v>25</v>
      </c>
      <c r="H364" s="55" t="s">
        <v>17</v>
      </c>
      <c r="I364" s="55" t="s">
        <v>25</v>
      </c>
      <c r="J364" s="55" t="s">
        <v>19</v>
      </c>
      <c r="K364" s="55" t="s">
        <v>17</v>
      </c>
      <c r="L364" s="55" t="s">
        <v>18</v>
      </c>
      <c r="M364" s="55" t="s">
        <v>24</v>
      </c>
      <c r="N364" s="55" t="s">
        <v>17</v>
      </c>
      <c r="O364" s="55" t="s">
        <v>19</v>
      </c>
      <c r="P364" s="55" t="s">
        <v>33</v>
      </c>
      <c r="Q364" s="55" t="s">
        <v>184</v>
      </c>
      <c r="R364" s="56" t="s">
        <v>44</v>
      </c>
      <c r="S364" s="57" t="s">
        <v>53</v>
      </c>
      <c r="T364" s="58"/>
      <c r="U364" s="58">
        <v>3063.9</v>
      </c>
      <c r="V364" s="58"/>
      <c r="W364" s="58"/>
      <c r="X364" s="58"/>
      <c r="Y364" s="58"/>
      <c r="Z364" s="59">
        <f>T364+U364+V364+W364+X364+Y364</f>
        <v>3063.9</v>
      </c>
      <c r="AA364" s="57">
        <v>2016</v>
      </c>
    </row>
    <row r="365" spans="1:32" ht="30" x14ac:dyDescent="0.25">
      <c r="A365" s="55" t="s">
        <v>17</v>
      </c>
      <c r="B365" s="55" t="s">
        <v>18</v>
      </c>
      <c r="C365" s="55" t="s">
        <v>25</v>
      </c>
      <c r="D365" s="55" t="s">
        <v>17</v>
      </c>
      <c r="E365" s="55" t="s">
        <v>27</v>
      </c>
      <c r="F365" s="55" t="s">
        <v>17</v>
      </c>
      <c r="G365" s="55" t="s">
        <v>25</v>
      </c>
      <c r="H365" s="55" t="s">
        <v>17</v>
      </c>
      <c r="I365" s="55" t="s">
        <v>25</v>
      </c>
      <c r="J365" s="55" t="s">
        <v>19</v>
      </c>
      <c r="K365" s="55" t="s">
        <v>17</v>
      </c>
      <c r="L365" s="55" t="s">
        <v>18</v>
      </c>
      <c r="M365" s="55" t="s">
        <v>185</v>
      </c>
      <c r="N365" s="55" t="s">
        <v>17</v>
      </c>
      <c r="O365" s="55" t="s">
        <v>19</v>
      </c>
      <c r="P365" s="55" t="s">
        <v>33</v>
      </c>
      <c r="Q365" s="55" t="s">
        <v>184</v>
      </c>
      <c r="R365" s="56" t="s">
        <v>44</v>
      </c>
      <c r="S365" s="57" t="s">
        <v>53</v>
      </c>
      <c r="T365" s="58"/>
      <c r="U365" s="58">
        <v>656.6</v>
      </c>
      <c r="V365" s="58"/>
      <c r="W365" s="58"/>
      <c r="X365" s="58"/>
      <c r="Y365" s="58"/>
      <c r="Z365" s="59">
        <f>T365+U365+V365+W365+X365+Y365</f>
        <v>656.6</v>
      </c>
      <c r="AA365" s="57">
        <v>2016</v>
      </c>
    </row>
    <row r="366" spans="1:32" ht="30" x14ac:dyDescent="0.25">
      <c r="A366" s="55" t="s">
        <v>17</v>
      </c>
      <c r="B366" s="55" t="s">
        <v>18</v>
      </c>
      <c r="C366" s="55" t="s">
        <v>25</v>
      </c>
      <c r="D366" s="55" t="s">
        <v>17</v>
      </c>
      <c r="E366" s="55" t="s">
        <v>27</v>
      </c>
      <c r="F366" s="55" t="s">
        <v>17</v>
      </c>
      <c r="G366" s="55" t="s">
        <v>25</v>
      </c>
      <c r="H366" s="55" t="s">
        <v>17</v>
      </c>
      <c r="I366" s="55" t="s">
        <v>25</v>
      </c>
      <c r="J366" s="55" t="s">
        <v>19</v>
      </c>
      <c r="K366" s="55" t="s">
        <v>17</v>
      </c>
      <c r="L366" s="55" t="s">
        <v>18</v>
      </c>
      <c r="M366" s="55" t="s">
        <v>17</v>
      </c>
      <c r="N366" s="55" t="s">
        <v>17</v>
      </c>
      <c r="O366" s="55" t="s">
        <v>17</v>
      </c>
      <c r="P366" s="55" t="s">
        <v>17</v>
      </c>
      <c r="Q366" s="55" t="s">
        <v>18</v>
      </c>
      <c r="R366" s="56" t="s">
        <v>44</v>
      </c>
      <c r="S366" s="57" t="s">
        <v>53</v>
      </c>
      <c r="T366" s="58"/>
      <c r="U366" s="58">
        <v>656.6</v>
      </c>
      <c r="V366" s="58"/>
      <c r="W366" s="58"/>
      <c r="X366" s="58"/>
      <c r="Y366" s="58"/>
      <c r="Z366" s="59">
        <f>T366+U366+V366+W366+X366+Y366</f>
        <v>656.6</v>
      </c>
      <c r="AA366" s="57">
        <v>2016</v>
      </c>
    </row>
    <row r="367" spans="1:32" ht="30" x14ac:dyDescent="0.25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7" t="s">
        <v>45</v>
      </c>
      <c r="S367" s="15" t="s">
        <v>48</v>
      </c>
      <c r="T367" s="18">
        <v>2</v>
      </c>
      <c r="U367" s="18"/>
      <c r="V367" s="18"/>
      <c r="W367" s="18"/>
      <c r="X367" s="18"/>
      <c r="Y367" s="18"/>
      <c r="Z367" s="6">
        <f t="shared" si="26"/>
        <v>2</v>
      </c>
      <c r="AA367" s="15">
        <v>2015</v>
      </c>
    </row>
    <row r="368" spans="1:32" ht="30" x14ac:dyDescent="0.25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7" t="s">
        <v>46</v>
      </c>
      <c r="S368" s="15" t="s">
        <v>48</v>
      </c>
      <c r="T368" s="18"/>
      <c r="U368" s="18">
        <v>3</v>
      </c>
      <c r="V368" s="18"/>
      <c r="W368" s="18"/>
      <c r="X368" s="18"/>
      <c r="Y368" s="18"/>
      <c r="Z368" s="6">
        <f t="shared" si="26"/>
        <v>3</v>
      </c>
      <c r="AA368" s="15">
        <v>2016</v>
      </c>
    </row>
    <row r="369" spans="1:32" ht="30" x14ac:dyDescent="0.25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7" t="s">
        <v>64</v>
      </c>
      <c r="S369" s="15" t="s">
        <v>48</v>
      </c>
      <c r="T369" s="18">
        <v>5</v>
      </c>
      <c r="U369" s="18"/>
      <c r="V369" s="18"/>
      <c r="W369" s="18"/>
      <c r="X369" s="18"/>
      <c r="Y369" s="18"/>
      <c r="Z369" s="6">
        <f t="shared" si="26"/>
        <v>5</v>
      </c>
      <c r="AA369" s="15">
        <v>2015</v>
      </c>
    </row>
    <row r="370" spans="1:32" ht="44.25" x14ac:dyDescent="0.25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6" t="s">
        <v>129</v>
      </c>
      <c r="S370" s="57" t="s">
        <v>39</v>
      </c>
      <c r="T370" s="61">
        <v>1</v>
      </c>
      <c r="U370" s="61">
        <v>1</v>
      </c>
      <c r="V370" s="61">
        <v>1</v>
      </c>
      <c r="W370" s="61">
        <v>1</v>
      </c>
      <c r="X370" s="61">
        <v>1</v>
      </c>
      <c r="Y370" s="61">
        <v>1</v>
      </c>
      <c r="Z370" s="61">
        <v>1</v>
      </c>
      <c r="AA370" s="57">
        <v>2020</v>
      </c>
    </row>
    <row r="371" spans="1:32" ht="30" x14ac:dyDescent="0.25">
      <c r="A371" s="36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17" t="s">
        <v>130</v>
      </c>
      <c r="S371" s="15" t="s">
        <v>49</v>
      </c>
      <c r="T371" s="18">
        <v>45</v>
      </c>
      <c r="U371" s="18">
        <v>65</v>
      </c>
      <c r="V371" s="18">
        <v>40</v>
      </c>
      <c r="W371" s="18">
        <v>50</v>
      </c>
      <c r="X371" s="18">
        <v>55</v>
      </c>
      <c r="Y371" s="18">
        <v>45</v>
      </c>
      <c r="Z371" s="6">
        <f>T371+U371+V371+W371+X371+Y371</f>
        <v>300</v>
      </c>
      <c r="AA371" s="15">
        <v>2020</v>
      </c>
    </row>
    <row r="372" spans="1:32" ht="80.45" customHeight="1" x14ac:dyDescent="0.25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6" t="s">
        <v>173</v>
      </c>
      <c r="S372" s="57" t="s">
        <v>39</v>
      </c>
      <c r="T372" s="61">
        <v>1</v>
      </c>
      <c r="U372" s="61">
        <v>1</v>
      </c>
      <c r="V372" s="61">
        <v>1</v>
      </c>
      <c r="W372" s="61">
        <v>1</v>
      </c>
      <c r="X372" s="61">
        <v>1</v>
      </c>
      <c r="Y372" s="61">
        <v>1</v>
      </c>
      <c r="Z372" s="61">
        <v>1</v>
      </c>
      <c r="AA372" s="57">
        <v>2020</v>
      </c>
    </row>
    <row r="373" spans="1:32" ht="60" x14ac:dyDescent="0.25">
      <c r="A373" s="36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17" t="s">
        <v>174</v>
      </c>
      <c r="S373" s="15" t="s">
        <v>48</v>
      </c>
      <c r="T373" s="18">
        <v>24</v>
      </c>
      <c r="U373" s="18">
        <v>30</v>
      </c>
      <c r="V373" s="18">
        <v>40</v>
      </c>
      <c r="W373" s="18">
        <v>24</v>
      </c>
      <c r="X373" s="18">
        <v>24</v>
      </c>
      <c r="Y373" s="18">
        <v>24</v>
      </c>
      <c r="Z373" s="6">
        <f>T373+U373+V373+W373+X373+Y373</f>
        <v>166</v>
      </c>
      <c r="AA373" s="15">
        <v>2020</v>
      </c>
    </row>
    <row r="374" spans="1:32" ht="45" x14ac:dyDescent="0.25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6" t="s">
        <v>248</v>
      </c>
      <c r="S374" s="57" t="s">
        <v>39</v>
      </c>
      <c r="T374" s="61">
        <v>1</v>
      </c>
      <c r="U374" s="61">
        <v>1</v>
      </c>
      <c r="V374" s="61">
        <v>1</v>
      </c>
      <c r="W374" s="61"/>
      <c r="X374" s="61"/>
      <c r="Y374" s="61"/>
      <c r="Z374" s="61">
        <v>1</v>
      </c>
      <c r="AA374" s="57">
        <v>2017</v>
      </c>
    </row>
    <row r="375" spans="1:32" ht="30" x14ac:dyDescent="0.25">
      <c r="A375" s="36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17" t="s">
        <v>131</v>
      </c>
      <c r="S375" s="15" t="s">
        <v>48</v>
      </c>
      <c r="T375" s="18">
        <v>48</v>
      </c>
      <c r="U375" s="18">
        <v>48</v>
      </c>
      <c r="V375" s="18">
        <v>48</v>
      </c>
      <c r="W375" s="18"/>
      <c r="X375" s="18"/>
      <c r="Y375" s="18"/>
      <c r="Z375" s="6">
        <f>T375+U375+V375+W375+X375+Y375</f>
        <v>144</v>
      </c>
      <c r="AA375" s="15">
        <v>2017</v>
      </c>
    </row>
    <row r="376" spans="1:32" s="51" customFormat="1" ht="30" x14ac:dyDescent="0.25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6" t="s">
        <v>132</v>
      </c>
      <c r="S376" s="57" t="s">
        <v>39</v>
      </c>
      <c r="T376" s="61">
        <v>1</v>
      </c>
      <c r="U376" s="61">
        <v>1</v>
      </c>
      <c r="V376" s="61">
        <v>1</v>
      </c>
      <c r="W376" s="61">
        <v>1</v>
      </c>
      <c r="X376" s="61">
        <v>1</v>
      </c>
      <c r="Y376" s="61">
        <v>1</v>
      </c>
      <c r="Z376" s="61">
        <v>1</v>
      </c>
      <c r="AA376" s="57">
        <v>2020</v>
      </c>
      <c r="AB376" s="37"/>
      <c r="AC376" s="75"/>
      <c r="AD376" s="37"/>
      <c r="AE376" s="38"/>
      <c r="AF376" s="38"/>
    </row>
    <row r="377" spans="1:32" s="22" customFormat="1" ht="30" x14ac:dyDescent="0.25">
      <c r="A377" s="36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17" t="s">
        <v>133</v>
      </c>
      <c r="S377" s="15" t="s">
        <v>48</v>
      </c>
      <c r="T377" s="18">
        <v>4</v>
      </c>
      <c r="U377" s="18">
        <v>4</v>
      </c>
      <c r="V377" s="18">
        <v>4</v>
      </c>
      <c r="W377" s="18">
        <v>4</v>
      </c>
      <c r="X377" s="18">
        <v>4</v>
      </c>
      <c r="Y377" s="18">
        <v>4</v>
      </c>
      <c r="Z377" s="6">
        <f t="shared" ref="Z377:Z382" si="27">T377+U377+V377+W377+X377+Y377</f>
        <v>24</v>
      </c>
      <c r="AA377" s="15">
        <v>2020</v>
      </c>
      <c r="AB377" s="40"/>
      <c r="AC377" s="73"/>
      <c r="AD377" s="40"/>
      <c r="AE377" s="1"/>
      <c r="AF377" s="1"/>
    </row>
    <row r="378" spans="1:32" s="22" customFormat="1" ht="45" x14ac:dyDescent="0.25">
      <c r="A378" s="55" t="s">
        <v>17</v>
      </c>
      <c r="B378" s="55" t="s">
        <v>18</v>
      </c>
      <c r="C378" s="55" t="s">
        <v>19</v>
      </c>
      <c r="D378" s="55" t="s">
        <v>17</v>
      </c>
      <c r="E378" s="55" t="s">
        <v>27</v>
      </c>
      <c r="F378" s="55" t="s">
        <v>17</v>
      </c>
      <c r="G378" s="55" t="s">
        <v>25</v>
      </c>
      <c r="H378" s="55" t="s">
        <v>17</v>
      </c>
      <c r="I378" s="55" t="s">
        <v>25</v>
      </c>
      <c r="J378" s="55" t="s">
        <v>19</v>
      </c>
      <c r="K378" s="55" t="s">
        <v>17</v>
      </c>
      <c r="L378" s="55" t="s">
        <v>17</v>
      </c>
      <c r="M378" s="55" t="s">
        <v>17</v>
      </c>
      <c r="N378" s="55" t="s">
        <v>17</v>
      </c>
      <c r="O378" s="55"/>
      <c r="P378" s="55"/>
      <c r="Q378" s="55"/>
      <c r="R378" s="56" t="s">
        <v>69</v>
      </c>
      <c r="S378" s="57" t="s">
        <v>53</v>
      </c>
      <c r="T378" s="59">
        <f>T379+T380</f>
        <v>44000</v>
      </c>
      <c r="U378" s="59">
        <f>U379+U380+U381</f>
        <v>78296.899999999994</v>
      </c>
      <c r="V378" s="59">
        <f>V379+V380+V381</f>
        <v>74550</v>
      </c>
      <c r="W378" s="59"/>
      <c r="X378" s="59"/>
      <c r="Y378" s="59"/>
      <c r="Z378" s="59">
        <f t="shared" si="27"/>
        <v>196846.9</v>
      </c>
      <c r="AA378" s="57">
        <v>2017</v>
      </c>
      <c r="AB378" s="40"/>
      <c r="AC378" s="73"/>
      <c r="AD378" s="40"/>
      <c r="AE378" s="1"/>
      <c r="AF378" s="1"/>
    </row>
    <row r="379" spans="1:32" s="22" customFormat="1" ht="45" x14ac:dyDescent="0.25">
      <c r="A379" s="55" t="s">
        <v>17</v>
      </c>
      <c r="B379" s="55" t="s">
        <v>18</v>
      </c>
      <c r="C379" s="55" t="s">
        <v>19</v>
      </c>
      <c r="D379" s="55" t="s">
        <v>17</v>
      </c>
      <c r="E379" s="55" t="s">
        <v>27</v>
      </c>
      <c r="F379" s="55" t="s">
        <v>17</v>
      </c>
      <c r="G379" s="55" t="s">
        <v>25</v>
      </c>
      <c r="H379" s="55" t="s">
        <v>17</v>
      </c>
      <c r="I379" s="55" t="s">
        <v>25</v>
      </c>
      <c r="J379" s="55" t="s">
        <v>19</v>
      </c>
      <c r="K379" s="55" t="s">
        <v>17</v>
      </c>
      <c r="L379" s="55" t="s">
        <v>18</v>
      </c>
      <c r="M379" s="55" t="s">
        <v>17</v>
      </c>
      <c r="N379" s="55" t="s">
        <v>17</v>
      </c>
      <c r="O379" s="55" t="s">
        <v>17</v>
      </c>
      <c r="P379" s="55" t="s">
        <v>17</v>
      </c>
      <c r="Q379" s="55" t="s">
        <v>19</v>
      </c>
      <c r="R379" s="56" t="s">
        <v>69</v>
      </c>
      <c r="S379" s="57" t="s">
        <v>53</v>
      </c>
      <c r="T379" s="58">
        <v>22000</v>
      </c>
      <c r="U379" s="58">
        <f>44941.2-38058.5-3135.8</f>
        <v>3746.8999999999969</v>
      </c>
      <c r="V379" s="58">
        <v>44939.199999999997</v>
      </c>
      <c r="W379" s="58"/>
      <c r="X379" s="58"/>
      <c r="Y379" s="58"/>
      <c r="Z379" s="59">
        <f t="shared" si="27"/>
        <v>70686.099999999991</v>
      </c>
      <c r="AA379" s="57">
        <v>2017</v>
      </c>
      <c r="AB379" s="40"/>
      <c r="AC379" s="73"/>
      <c r="AD379" s="40"/>
      <c r="AE379" s="1"/>
      <c r="AF379" s="1"/>
    </row>
    <row r="380" spans="1:32" s="22" customFormat="1" ht="45" x14ac:dyDescent="0.25">
      <c r="A380" s="55" t="s">
        <v>17</v>
      </c>
      <c r="B380" s="55" t="s">
        <v>18</v>
      </c>
      <c r="C380" s="55" t="s">
        <v>19</v>
      </c>
      <c r="D380" s="55" t="s">
        <v>17</v>
      </c>
      <c r="E380" s="55" t="s">
        <v>27</v>
      </c>
      <c r="F380" s="55" t="s">
        <v>17</v>
      </c>
      <c r="G380" s="55" t="s">
        <v>25</v>
      </c>
      <c r="H380" s="55" t="s">
        <v>17</v>
      </c>
      <c r="I380" s="55" t="s">
        <v>25</v>
      </c>
      <c r="J380" s="55" t="s">
        <v>19</v>
      </c>
      <c r="K380" s="55" t="s">
        <v>33</v>
      </c>
      <c r="L380" s="55" t="s">
        <v>29</v>
      </c>
      <c r="M380" s="55" t="s">
        <v>28</v>
      </c>
      <c r="N380" s="55" t="s">
        <v>19</v>
      </c>
      <c r="O380" s="55"/>
      <c r="P380" s="55"/>
      <c r="Q380" s="55"/>
      <c r="R380" s="56" t="s">
        <v>69</v>
      </c>
      <c r="S380" s="57" t="s">
        <v>53</v>
      </c>
      <c r="T380" s="58">
        <v>22000</v>
      </c>
      <c r="U380" s="58"/>
      <c r="V380" s="58"/>
      <c r="W380" s="58"/>
      <c r="X380" s="58"/>
      <c r="Y380" s="58"/>
      <c r="Z380" s="59">
        <f t="shared" si="27"/>
        <v>22000</v>
      </c>
      <c r="AA380" s="57">
        <v>2017</v>
      </c>
      <c r="AB380" s="40"/>
      <c r="AC380" s="73"/>
      <c r="AD380" s="40"/>
      <c r="AE380" s="1"/>
      <c r="AF380" s="1"/>
    </row>
    <row r="381" spans="1:32" s="22" customFormat="1" ht="45" x14ac:dyDescent="0.25">
      <c r="A381" s="55" t="s">
        <v>17</v>
      </c>
      <c r="B381" s="55" t="s">
        <v>18</v>
      </c>
      <c r="C381" s="55" t="s">
        <v>19</v>
      </c>
      <c r="D381" s="55" t="s">
        <v>17</v>
      </c>
      <c r="E381" s="55" t="s">
        <v>27</v>
      </c>
      <c r="F381" s="55" t="s">
        <v>17</v>
      </c>
      <c r="G381" s="55" t="s">
        <v>25</v>
      </c>
      <c r="H381" s="55" t="s">
        <v>17</v>
      </c>
      <c r="I381" s="55" t="s">
        <v>25</v>
      </c>
      <c r="J381" s="55" t="s">
        <v>19</v>
      </c>
      <c r="K381" s="55" t="s">
        <v>17</v>
      </c>
      <c r="L381" s="55" t="s">
        <v>18</v>
      </c>
      <c r="M381" s="55" t="s">
        <v>18</v>
      </c>
      <c r="N381" s="55" t="s">
        <v>17</v>
      </c>
      <c r="O381" s="55" t="s">
        <v>33</v>
      </c>
      <c r="P381" s="55" t="s">
        <v>19</v>
      </c>
      <c r="Q381" s="55" t="s">
        <v>158</v>
      </c>
      <c r="R381" s="56" t="s">
        <v>69</v>
      </c>
      <c r="S381" s="57" t="s">
        <v>53</v>
      </c>
      <c r="T381" s="58"/>
      <c r="U381" s="58">
        <v>74550</v>
      </c>
      <c r="V381" s="58">
        <v>29610.799999999999</v>
      </c>
      <c r="W381" s="58"/>
      <c r="X381" s="58"/>
      <c r="Y381" s="58"/>
      <c r="Z381" s="59">
        <f t="shared" si="27"/>
        <v>104160.8</v>
      </c>
      <c r="AA381" s="57">
        <v>2017</v>
      </c>
      <c r="AB381" s="40"/>
      <c r="AC381" s="73"/>
      <c r="AD381" s="40"/>
      <c r="AE381" s="1"/>
      <c r="AF381" s="1"/>
    </row>
    <row r="382" spans="1:32" s="22" customFormat="1" ht="29.25" x14ac:dyDescent="0.25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7" t="s">
        <v>70</v>
      </c>
      <c r="S382" s="15" t="s">
        <v>48</v>
      </c>
      <c r="T382" s="21">
        <v>3</v>
      </c>
      <c r="U382" s="21"/>
      <c r="V382" s="21"/>
      <c r="W382" s="21"/>
      <c r="X382" s="21"/>
      <c r="Y382" s="21"/>
      <c r="Z382" s="6">
        <f t="shared" si="27"/>
        <v>3</v>
      </c>
      <c r="AA382" s="15">
        <v>2015</v>
      </c>
      <c r="AB382" s="40"/>
      <c r="AC382" s="73"/>
      <c r="AD382" s="40"/>
      <c r="AE382" s="100"/>
      <c r="AF382" s="100"/>
    </row>
    <row r="383" spans="1:32" s="22" customFormat="1" ht="30" x14ac:dyDescent="0.25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7" t="s">
        <v>215</v>
      </c>
      <c r="S383" s="15" t="s">
        <v>4</v>
      </c>
      <c r="T383" s="21"/>
      <c r="U383" s="21">
        <v>50</v>
      </c>
      <c r="V383" s="21">
        <v>50</v>
      </c>
      <c r="W383" s="21"/>
      <c r="X383" s="21"/>
      <c r="Y383" s="21"/>
      <c r="Z383" s="6">
        <f>U383+V383</f>
        <v>100</v>
      </c>
      <c r="AA383" s="15">
        <v>2017</v>
      </c>
      <c r="AB383" s="40"/>
      <c r="AC383" s="73"/>
      <c r="AD383" s="40"/>
      <c r="AE383" s="92"/>
      <c r="AF383" s="92"/>
    </row>
    <row r="384" spans="1:32" s="22" customFormat="1" ht="30" x14ac:dyDescent="0.25">
      <c r="A384" s="55" t="s">
        <v>17</v>
      </c>
      <c r="B384" s="55" t="s">
        <v>18</v>
      </c>
      <c r="C384" s="55" t="s">
        <v>19</v>
      </c>
      <c r="D384" s="55" t="s">
        <v>17</v>
      </c>
      <c r="E384" s="55" t="s">
        <v>27</v>
      </c>
      <c r="F384" s="55" t="s">
        <v>17</v>
      </c>
      <c r="G384" s="55" t="s">
        <v>25</v>
      </c>
      <c r="H384" s="55" t="s">
        <v>17</v>
      </c>
      <c r="I384" s="55" t="s">
        <v>25</v>
      </c>
      <c r="J384" s="55" t="s">
        <v>19</v>
      </c>
      <c r="K384" s="55" t="s">
        <v>17</v>
      </c>
      <c r="L384" s="55" t="s">
        <v>17</v>
      </c>
      <c r="M384" s="55" t="s">
        <v>17</v>
      </c>
      <c r="N384" s="55" t="s">
        <v>17</v>
      </c>
      <c r="O384" s="55" t="s">
        <v>17</v>
      </c>
      <c r="P384" s="55" t="s">
        <v>17</v>
      </c>
      <c r="Q384" s="55" t="s">
        <v>17</v>
      </c>
      <c r="R384" s="56" t="s">
        <v>282</v>
      </c>
      <c r="S384" s="57" t="s">
        <v>53</v>
      </c>
      <c r="T384" s="59">
        <f>T385+T386</f>
        <v>106123.9</v>
      </c>
      <c r="U384" s="59">
        <f>U385+U386+U387</f>
        <v>8200.7999999999993</v>
      </c>
      <c r="V384" s="59"/>
      <c r="W384" s="57"/>
      <c r="X384" s="59">
        <f>X388+X389+X390</f>
        <v>94993.7</v>
      </c>
      <c r="Y384" s="57"/>
      <c r="Z384" s="59">
        <f t="shared" ref="Z384:Z392" si="28">T384+U384+V384+W384+X384+Y384</f>
        <v>209318.39999999999</v>
      </c>
      <c r="AA384" s="57">
        <v>2019</v>
      </c>
      <c r="AB384" s="40"/>
      <c r="AC384" s="73"/>
      <c r="AD384" s="40"/>
      <c r="AE384" s="92"/>
      <c r="AF384" s="92"/>
    </row>
    <row r="385" spans="1:32" s="22" customFormat="1" ht="30" x14ac:dyDescent="0.25">
      <c r="A385" s="55" t="s">
        <v>17</v>
      </c>
      <c r="B385" s="55" t="s">
        <v>18</v>
      </c>
      <c r="C385" s="55" t="s">
        <v>19</v>
      </c>
      <c r="D385" s="55" t="s">
        <v>17</v>
      </c>
      <c r="E385" s="55" t="s">
        <v>27</v>
      </c>
      <c r="F385" s="55" t="s">
        <v>17</v>
      </c>
      <c r="G385" s="55" t="s">
        <v>25</v>
      </c>
      <c r="H385" s="55" t="s">
        <v>17</v>
      </c>
      <c r="I385" s="55" t="s">
        <v>25</v>
      </c>
      <c r="J385" s="55" t="s">
        <v>19</v>
      </c>
      <c r="K385" s="55" t="s">
        <v>17</v>
      </c>
      <c r="L385" s="55" t="s">
        <v>18</v>
      </c>
      <c r="M385" s="55" t="s">
        <v>17</v>
      </c>
      <c r="N385" s="55" t="s">
        <v>17</v>
      </c>
      <c r="O385" s="55"/>
      <c r="P385" s="55"/>
      <c r="Q385" s="55"/>
      <c r="R385" s="56" t="s">
        <v>282</v>
      </c>
      <c r="S385" s="57" t="s">
        <v>53</v>
      </c>
      <c r="T385" s="58">
        <f>59700-6250-776.1</f>
        <v>52673.9</v>
      </c>
      <c r="U385" s="57"/>
      <c r="V385" s="57"/>
      <c r="W385" s="57"/>
      <c r="X385" s="57"/>
      <c r="Y385" s="57"/>
      <c r="Z385" s="59">
        <f t="shared" si="28"/>
        <v>52673.9</v>
      </c>
      <c r="AA385" s="57">
        <v>2015</v>
      </c>
      <c r="AB385" s="40"/>
      <c r="AC385" s="73"/>
      <c r="AD385" s="40"/>
      <c r="AE385" s="1"/>
      <c r="AF385" s="1"/>
    </row>
    <row r="386" spans="1:32" s="22" customFormat="1" ht="30" x14ac:dyDescent="0.25">
      <c r="A386" s="55" t="s">
        <v>17</v>
      </c>
      <c r="B386" s="55" t="s">
        <v>18</v>
      </c>
      <c r="C386" s="55" t="s">
        <v>19</v>
      </c>
      <c r="D386" s="55" t="s">
        <v>17</v>
      </c>
      <c r="E386" s="55" t="s">
        <v>27</v>
      </c>
      <c r="F386" s="55" t="s">
        <v>17</v>
      </c>
      <c r="G386" s="55" t="s">
        <v>25</v>
      </c>
      <c r="H386" s="55" t="s">
        <v>17</v>
      </c>
      <c r="I386" s="55" t="s">
        <v>25</v>
      </c>
      <c r="J386" s="55" t="s">
        <v>19</v>
      </c>
      <c r="K386" s="55" t="s">
        <v>33</v>
      </c>
      <c r="L386" s="55" t="s">
        <v>29</v>
      </c>
      <c r="M386" s="55" t="s">
        <v>28</v>
      </c>
      <c r="N386" s="55" t="s">
        <v>19</v>
      </c>
      <c r="O386" s="55"/>
      <c r="P386" s="55"/>
      <c r="Q386" s="55"/>
      <c r="R386" s="56" t="s">
        <v>282</v>
      </c>
      <c r="S386" s="57" t="s">
        <v>53</v>
      </c>
      <c r="T386" s="58">
        <v>53450</v>
      </c>
      <c r="U386" s="57"/>
      <c r="V386" s="57"/>
      <c r="W386" s="57"/>
      <c r="X386" s="57"/>
      <c r="Y386" s="57"/>
      <c r="Z386" s="59">
        <f t="shared" si="28"/>
        <v>53450</v>
      </c>
      <c r="AA386" s="57">
        <v>2015</v>
      </c>
      <c r="AB386" s="40"/>
      <c r="AC386" s="73"/>
      <c r="AD386" s="40"/>
      <c r="AE386" s="1"/>
      <c r="AF386" s="1"/>
    </row>
    <row r="387" spans="1:32" s="22" customFormat="1" ht="30" x14ac:dyDescent="0.25">
      <c r="A387" s="55" t="s">
        <v>17</v>
      </c>
      <c r="B387" s="55" t="s">
        <v>18</v>
      </c>
      <c r="C387" s="55" t="s">
        <v>19</v>
      </c>
      <c r="D387" s="55" t="s">
        <v>17</v>
      </c>
      <c r="E387" s="55" t="s">
        <v>27</v>
      </c>
      <c r="F387" s="55" t="s">
        <v>17</v>
      </c>
      <c r="G387" s="55" t="s">
        <v>25</v>
      </c>
      <c r="H387" s="55" t="s">
        <v>17</v>
      </c>
      <c r="I387" s="55" t="s">
        <v>25</v>
      </c>
      <c r="J387" s="55" t="s">
        <v>19</v>
      </c>
      <c r="K387" s="55" t="s">
        <v>17</v>
      </c>
      <c r="L387" s="55" t="s">
        <v>18</v>
      </c>
      <c r="M387" s="55" t="s">
        <v>18</v>
      </c>
      <c r="N387" s="55" t="s">
        <v>17</v>
      </c>
      <c r="O387" s="55" t="s">
        <v>33</v>
      </c>
      <c r="P387" s="55" t="s">
        <v>19</v>
      </c>
      <c r="Q387" s="55" t="s">
        <v>158</v>
      </c>
      <c r="R387" s="56" t="s">
        <v>282</v>
      </c>
      <c r="S387" s="57" t="s">
        <v>53</v>
      </c>
      <c r="T387" s="58"/>
      <c r="U387" s="58">
        <v>8200.7999999999993</v>
      </c>
      <c r="V387" s="58"/>
      <c r="W387" s="58"/>
      <c r="X387" s="58"/>
      <c r="Y387" s="58"/>
      <c r="Z387" s="59">
        <f t="shared" si="28"/>
        <v>8200.7999999999993</v>
      </c>
      <c r="AA387" s="57">
        <v>2016</v>
      </c>
      <c r="AB387" s="40"/>
      <c r="AC387" s="73"/>
      <c r="AD387" s="40"/>
      <c r="AE387" s="1"/>
      <c r="AF387" s="1"/>
    </row>
    <row r="388" spans="1:32" s="22" customFormat="1" ht="30" x14ac:dyDescent="0.25">
      <c r="A388" s="55" t="s">
        <v>17</v>
      </c>
      <c r="B388" s="55" t="s">
        <v>18</v>
      </c>
      <c r="C388" s="55" t="s">
        <v>19</v>
      </c>
      <c r="D388" s="55" t="s">
        <v>17</v>
      </c>
      <c r="E388" s="55" t="s">
        <v>27</v>
      </c>
      <c r="F388" s="55" t="s">
        <v>17</v>
      </c>
      <c r="G388" s="55" t="s">
        <v>25</v>
      </c>
      <c r="H388" s="55" t="s">
        <v>17</v>
      </c>
      <c r="I388" s="55" t="s">
        <v>25</v>
      </c>
      <c r="J388" s="55" t="s">
        <v>19</v>
      </c>
      <c r="K388" s="55" t="s">
        <v>17</v>
      </c>
      <c r="L388" s="55" t="s">
        <v>18</v>
      </c>
      <c r="M388" s="55" t="s">
        <v>17</v>
      </c>
      <c r="N388" s="55" t="s">
        <v>17</v>
      </c>
      <c r="O388" s="55" t="s">
        <v>17</v>
      </c>
      <c r="P388" s="55" t="s">
        <v>17</v>
      </c>
      <c r="Q388" s="55" t="s">
        <v>17</v>
      </c>
      <c r="R388" s="56" t="s">
        <v>282</v>
      </c>
      <c r="S388" s="57" t="s">
        <v>53</v>
      </c>
      <c r="T388" s="58"/>
      <c r="U388" s="58"/>
      <c r="V388" s="58"/>
      <c r="W388" s="58"/>
      <c r="X388" s="58">
        <v>2011.3</v>
      </c>
      <c r="Y388" s="58"/>
      <c r="Z388" s="59">
        <f>T388+U388+V388+W388+X388+Y388</f>
        <v>2011.3</v>
      </c>
      <c r="AA388" s="57">
        <v>2019</v>
      </c>
      <c r="AB388" s="40"/>
      <c r="AC388" s="73"/>
      <c r="AD388" s="40"/>
      <c r="AE388" s="1"/>
      <c r="AF388" s="1"/>
    </row>
    <row r="389" spans="1:32" s="22" customFormat="1" ht="30" x14ac:dyDescent="0.25">
      <c r="A389" s="55" t="s">
        <v>17</v>
      </c>
      <c r="B389" s="55" t="s">
        <v>18</v>
      </c>
      <c r="C389" s="55" t="s">
        <v>19</v>
      </c>
      <c r="D389" s="55" t="s">
        <v>17</v>
      </c>
      <c r="E389" s="55" t="s">
        <v>27</v>
      </c>
      <c r="F389" s="55" t="s">
        <v>17</v>
      </c>
      <c r="G389" s="55" t="s">
        <v>25</v>
      </c>
      <c r="H389" s="55" t="s">
        <v>17</v>
      </c>
      <c r="I389" s="55" t="s">
        <v>25</v>
      </c>
      <c r="J389" s="55" t="s">
        <v>19</v>
      </c>
      <c r="K389" s="55" t="s">
        <v>17</v>
      </c>
      <c r="L389" s="55" t="s">
        <v>18</v>
      </c>
      <c r="M389" s="55" t="s">
        <v>160</v>
      </c>
      <c r="N389" s="55" t="s">
        <v>17</v>
      </c>
      <c r="O389" s="55" t="s">
        <v>25</v>
      </c>
      <c r="P389" s="55" t="s">
        <v>24</v>
      </c>
      <c r="Q389" s="55" t="s">
        <v>255</v>
      </c>
      <c r="R389" s="56" t="s">
        <v>282</v>
      </c>
      <c r="S389" s="57" t="s">
        <v>53</v>
      </c>
      <c r="T389" s="58"/>
      <c r="U389" s="58"/>
      <c r="V389" s="58"/>
      <c r="W389" s="58"/>
      <c r="X389" s="58">
        <v>18796.5</v>
      </c>
      <c r="Y389" s="58"/>
      <c r="Z389" s="59">
        <f>T389+U389+V389+W389+X389+Y389</f>
        <v>18796.5</v>
      </c>
      <c r="AA389" s="57">
        <v>2019</v>
      </c>
      <c r="AB389" s="40"/>
      <c r="AC389" s="73"/>
      <c r="AD389" s="40"/>
      <c r="AE389" s="1"/>
      <c r="AF389" s="1"/>
    </row>
    <row r="390" spans="1:32" s="22" customFormat="1" ht="30" x14ac:dyDescent="0.25">
      <c r="A390" s="55" t="s">
        <v>17</v>
      </c>
      <c r="B390" s="55" t="s">
        <v>18</v>
      </c>
      <c r="C390" s="55" t="s">
        <v>19</v>
      </c>
      <c r="D390" s="55" t="s">
        <v>17</v>
      </c>
      <c r="E390" s="55" t="s">
        <v>27</v>
      </c>
      <c r="F390" s="55" t="s">
        <v>17</v>
      </c>
      <c r="G390" s="55" t="s">
        <v>25</v>
      </c>
      <c r="H390" s="55" t="s">
        <v>17</v>
      </c>
      <c r="I390" s="55" t="s">
        <v>25</v>
      </c>
      <c r="J390" s="55" t="s">
        <v>19</v>
      </c>
      <c r="K390" s="55" t="s">
        <v>17</v>
      </c>
      <c r="L390" s="55" t="s">
        <v>18</v>
      </c>
      <c r="M390" s="55" t="s">
        <v>18</v>
      </c>
      <c r="N390" s="55" t="s">
        <v>17</v>
      </c>
      <c r="O390" s="55" t="s">
        <v>25</v>
      </c>
      <c r="P390" s="55" t="s">
        <v>24</v>
      </c>
      <c r="Q390" s="55" t="s">
        <v>255</v>
      </c>
      <c r="R390" s="56" t="s">
        <v>282</v>
      </c>
      <c r="S390" s="57" t="s">
        <v>53</v>
      </c>
      <c r="T390" s="58"/>
      <c r="U390" s="58"/>
      <c r="V390" s="58"/>
      <c r="W390" s="58"/>
      <c r="X390" s="58">
        <f>75185.9-1000</f>
        <v>74185.899999999994</v>
      </c>
      <c r="Y390" s="58"/>
      <c r="Z390" s="59">
        <f>T390+U390+V390+W390+X390+Y390</f>
        <v>74185.899999999994</v>
      </c>
      <c r="AA390" s="57">
        <v>2019</v>
      </c>
      <c r="AB390" s="40"/>
      <c r="AC390" s="73"/>
      <c r="AD390" s="40"/>
      <c r="AE390" s="1"/>
      <c r="AF390" s="1"/>
    </row>
    <row r="391" spans="1:32" s="1" customFormat="1" ht="57.6" customHeight="1" x14ac:dyDescent="0.25">
      <c r="A391" s="36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17" t="s">
        <v>65</v>
      </c>
      <c r="S391" s="41" t="s">
        <v>66</v>
      </c>
      <c r="T391" s="8">
        <v>14.6</v>
      </c>
      <c r="U391" s="27">
        <v>7.0000000000000007E-2</v>
      </c>
      <c r="V391" s="15"/>
      <c r="W391" s="15"/>
      <c r="X391" s="15"/>
      <c r="Y391" s="15"/>
      <c r="Z391" s="68">
        <f t="shared" si="28"/>
        <v>14.67</v>
      </c>
      <c r="AA391" s="15">
        <v>2016</v>
      </c>
      <c r="AB391" s="40"/>
      <c r="AC391" s="73"/>
      <c r="AD391" s="40"/>
    </row>
    <row r="392" spans="1:32" s="22" customFormat="1" ht="55.9" customHeight="1" x14ac:dyDescent="0.25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7" t="s">
        <v>67</v>
      </c>
      <c r="S392" s="41" t="s">
        <v>66</v>
      </c>
      <c r="T392" s="8">
        <v>7.1</v>
      </c>
      <c r="U392" s="27">
        <v>0.22</v>
      </c>
      <c r="V392" s="21"/>
      <c r="W392" s="21"/>
      <c r="X392" s="27">
        <f>((1588.56*2)+(1998.6*2))/1000</f>
        <v>7.1743199999999998</v>
      </c>
      <c r="Y392" s="21"/>
      <c r="Z392" s="68">
        <f t="shared" si="28"/>
        <v>14.494319999999998</v>
      </c>
      <c r="AA392" s="15">
        <v>2019</v>
      </c>
      <c r="AB392" s="40"/>
      <c r="AC392" s="73"/>
      <c r="AD392" s="40"/>
      <c r="AE392" s="1"/>
      <c r="AF392" s="1"/>
    </row>
    <row r="393" spans="1:32" s="22" customFormat="1" ht="75" x14ac:dyDescent="0.25">
      <c r="A393" s="55"/>
      <c r="B393" s="55"/>
      <c r="C393" s="55"/>
      <c r="D393" s="55" t="s">
        <v>17</v>
      </c>
      <c r="E393" s="55" t="s">
        <v>27</v>
      </c>
      <c r="F393" s="55" t="s">
        <v>17</v>
      </c>
      <c r="G393" s="55" t="s">
        <v>25</v>
      </c>
      <c r="H393" s="55" t="s">
        <v>17</v>
      </c>
      <c r="I393" s="55" t="s">
        <v>25</v>
      </c>
      <c r="J393" s="55" t="s">
        <v>19</v>
      </c>
      <c r="K393" s="55" t="s">
        <v>17</v>
      </c>
      <c r="L393" s="55" t="s">
        <v>18</v>
      </c>
      <c r="M393" s="55" t="s">
        <v>17</v>
      </c>
      <c r="N393" s="55" t="s">
        <v>17</v>
      </c>
      <c r="O393" s="55" t="s">
        <v>17</v>
      </c>
      <c r="P393" s="55" t="s">
        <v>17</v>
      </c>
      <c r="Q393" s="55" t="s">
        <v>17</v>
      </c>
      <c r="R393" s="56" t="s">
        <v>156</v>
      </c>
      <c r="S393" s="57" t="s">
        <v>53</v>
      </c>
      <c r="T393" s="58"/>
      <c r="U393" s="59">
        <f>U394+U395</f>
        <v>252457.90000000002</v>
      </c>
      <c r="V393" s="59">
        <f>V395</f>
        <v>232340.5</v>
      </c>
      <c r="W393" s="59">
        <f>W395+W394</f>
        <v>261551.80000000002</v>
      </c>
      <c r="X393" s="59">
        <f>X395+X394</f>
        <v>223589.3</v>
      </c>
      <c r="Y393" s="59">
        <f>Y395+Y394</f>
        <v>50000</v>
      </c>
      <c r="Z393" s="59">
        <f>Z394+Z395</f>
        <v>1019939.5</v>
      </c>
      <c r="AA393" s="57">
        <v>2020</v>
      </c>
      <c r="AB393" s="40"/>
      <c r="AC393" s="73"/>
      <c r="AD393" s="40"/>
      <c r="AE393" s="100"/>
      <c r="AF393" s="100"/>
    </row>
    <row r="394" spans="1:32" s="22" customFormat="1" ht="75" x14ac:dyDescent="0.25">
      <c r="A394" s="55" t="s">
        <v>17</v>
      </c>
      <c r="B394" s="55" t="s">
        <v>18</v>
      </c>
      <c r="C394" s="55" t="s">
        <v>19</v>
      </c>
      <c r="D394" s="55" t="s">
        <v>17</v>
      </c>
      <c r="E394" s="55" t="s">
        <v>27</v>
      </c>
      <c r="F394" s="55" t="s">
        <v>17</v>
      </c>
      <c r="G394" s="55" t="s">
        <v>25</v>
      </c>
      <c r="H394" s="55" t="s">
        <v>17</v>
      </c>
      <c r="I394" s="55" t="s">
        <v>25</v>
      </c>
      <c r="J394" s="55" t="s">
        <v>19</v>
      </c>
      <c r="K394" s="55" t="s">
        <v>17</v>
      </c>
      <c r="L394" s="55" t="s">
        <v>18</v>
      </c>
      <c r="M394" s="55" t="s">
        <v>17</v>
      </c>
      <c r="N394" s="55" t="s">
        <v>17</v>
      </c>
      <c r="O394" s="55" t="s">
        <v>17</v>
      </c>
      <c r="P394" s="55" t="s">
        <v>17</v>
      </c>
      <c r="Q394" s="55" t="s">
        <v>17</v>
      </c>
      <c r="R394" s="56" t="s">
        <v>156</v>
      </c>
      <c r="S394" s="57" t="s">
        <v>53</v>
      </c>
      <c r="T394" s="58"/>
      <c r="U394" s="58">
        <v>170747.7</v>
      </c>
      <c r="V394" s="58"/>
      <c r="W394" s="58">
        <f>78591.6+25000+16144.4+22471.2+32916.9+14649.6</f>
        <v>189773.7</v>
      </c>
      <c r="X394" s="58">
        <f>90000+22820.1+10000+14000+86769.2</f>
        <v>223589.3</v>
      </c>
      <c r="Y394" s="58">
        <v>50000</v>
      </c>
      <c r="Z394" s="59">
        <f>T394+U394+V394+W394+X394+Y394</f>
        <v>634110.69999999995</v>
      </c>
      <c r="AA394" s="57">
        <v>2020</v>
      </c>
      <c r="AB394" s="40"/>
      <c r="AC394" s="73"/>
      <c r="AD394" s="40"/>
      <c r="AE394" s="92"/>
      <c r="AF394" s="92"/>
    </row>
    <row r="395" spans="1:32" s="22" customFormat="1" ht="75" x14ac:dyDescent="0.25">
      <c r="A395" s="55" t="s">
        <v>17</v>
      </c>
      <c r="B395" s="55" t="s">
        <v>18</v>
      </c>
      <c r="C395" s="55" t="s">
        <v>25</v>
      </c>
      <c r="D395" s="55" t="s">
        <v>17</v>
      </c>
      <c r="E395" s="55" t="s">
        <v>27</v>
      </c>
      <c r="F395" s="55" t="s">
        <v>17</v>
      </c>
      <c r="G395" s="55" t="s">
        <v>25</v>
      </c>
      <c r="H395" s="55" t="s">
        <v>17</v>
      </c>
      <c r="I395" s="55" t="s">
        <v>25</v>
      </c>
      <c r="J395" s="55" t="s">
        <v>19</v>
      </c>
      <c r="K395" s="55" t="s">
        <v>17</v>
      </c>
      <c r="L395" s="55" t="s">
        <v>18</v>
      </c>
      <c r="M395" s="55" t="s">
        <v>17</v>
      </c>
      <c r="N395" s="55" t="s">
        <v>17</v>
      </c>
      <c r="O395" s="55" t="s">
        <v>17</v>
      </c>
      <c r="P395" s="55" t="s">
        <v>17</v>
      </c>
      <c r="Q395" s="55" t="s">
        <v>17</v>
      </c>
      <c r="R395" s="56" t="s">
        <v>156</v>
      </c>
      <c r="S395" s="57" t="s">
        <v>53</v>
      </c>
      <c r="T395" s="58"/>
      <c r="U395" s="58">
        <f>26710.2+30000+25000</f>
        <v>81710.2</v>
      </c>
      <c r="V395" s="58">
        <f>170000+31949.5+30391</f>
        <v>232340.5</v>
      </c>
      <c r="W395" s="58">
        <f>71778.1</f>
        <v>71778.100000000006</v>
      </c>
      <c r="X395" s="58"/>
      <c r="Y395" s="58"/>
      <c r="Z395" s="59">
        <f>T395+U395+V395+W395+X395+Y395</f>
        <v>385828.80000000005</v>
      </c>
      <c r="AA395" s="57">
        <v>2018</v>
      </c>
      <c r="AB395" s="40"/>
      <c r="AC395" s="73"/>
      <c r="AD395" s="40"/>
      <c r="AE395" s="92"/>
      <c r="AF395" s="92"/>
    </row>
    <row r="396" spans="1:32" s="22" customFormat="1" ht="30" x14ac:dyDescent="0.25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7" t="s">
        <v>126</v>
      </c>
      <c r="S396" s="15" t="s">
        <v>4</v>
      </c>
      <c r="T396" s="21"/>
      <c r="U396" s="21">
        <v>100</v>
      </c>
      <c r="V396" s="21">
        <v>100</v>
      </c>
      <c r="W396" s="21">
        <v>100</v>
      </c>
      <c r="X396" s="21">
        <v>100</v>
      </c>
      <c r="Y396" s="21">
        <v>100</v>
      </c>
      <c r="Z396" s="6">
        <v>100</v>
      </c>
      <c r="AA396" s="15">
        <v>2020</v>
      </c>
      <c r="AB396" s="40"/>
      <c r="AC396" s="73"/>
      <c r="AD396" s="40"/>
      <c r="AE396" s="1"/>
      <c r="AF396" s="1"/>
    </row>
    <row r="397" spans="1:32" ht="59.45" customHeight="1" x14ac:dyDescent="0.25">
      <c r="A397" s="20"/>
      <c r="B397" s="20"/>
      <c r="C397" s="20"/>
      <c r="D397" s="20"/>
      <c r="E397" s="20"/>
      <c r="F397" s="20"/>
      <c r="G397" s="20"/>
      <c r="H397" s="20"/>
      <c r="I397" s="49"/>
      <c r="J397" s="49"/>
      <c r="K397" s="49"/>
      <c r="L397" s="49"/>
      <c r="M397" s="49"/>
      <c r="N397" s="49"/>
      <c r="O397" s="49"/>
      <c r="P397" s="49"/>
      <c r="Q397" s="49"/>
      <c r="R397" s="50" t="s">
        <v>40</v>
      </c>
      <c r="S397" s="26" t="s">
        <v>53</v>
      </c>
      <c r="T397" s="16">
        <v>0</v>
      </c>
      <c r="U397" s="16">
        <v>0</v>
      </c>
      <c r="V397" s="16">
        <v>0</v>
      </c>
      <c r="W397" s="16">
        <v>0</v>
      </c>
      <c r="X397" s="16">
        <v>0</v>
      </c>
      <c r="Y397" s="16">
        <v>0</v>
      </c>
      <c r="Z397" s="16">
        <v>0</v>
      </c>
      <c r="AA397" s="26">
        <v>2020</v>
      </c>
    </row>
    <row r="398" spans="1:32" ht="30" x14ac:dyDescent="0.25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17" t="s">
        <v>134</v>
      </c>
      <c r="S398" s="15" t="s">
        <v>49</v>
      </c>
      <c r="T398" s="21">
        <f>T401+T403</f>
        <v>165</v>
      </c>
      <c r="U398" s="21">
        <f>U403</f>
        <v>210</v>
      </c>
      <c r="V398" s="21">
        <f>V403</f>
        <v>280</v>
      </c>
      <c r="W398" s="21">
        <f>W403</f>
        <v>285</v>
      </c>
      <c r="X398" s="21">
        <f>X403</f>
        <v>300</v>
      </c>
      <c r="Y398" s="21">
        <f>Y403</f>
        <v>200</v>
      </c>
      <c r="Z398" s="6">
        <f>T398+U398+V398+W398+X398+Y398</f>
        <v>1440</v>
      </c>
      <c r="AA398" s="15">
        <v>2020</v>
      </c>
    </row>
    <row r="399" spans="1:32" ht="30" x14ac:dyDescent="0.25">
      <c r="A399" s="36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17" t="s">
        <v>135</v>
      </c>
      <c r="S399" s="15" t="s">
        <v>53</v>
      </c>
      <c r="T399" s="8">
        <v>215</v>
      </c>
      <c r="U399" s="8">
        <f>207*1.6</f>
        <v>331.20000000000005</v>
      </c>
      <c r="V399" s="8">
        <f>V403*1.6</f>
        <v>448</v>
      </c>
      <c r="W399" s="8">
        <f>W398*1.6</f>
        <v>456</v>
      </c>
      <c r="X399" s="8">
        <f>X398*1.6</f>
        <v>480</v>
      </c>
      <c r="Y399" s="8">
        <f>Y398*1.6</f>
        <v>320</v>
      </c>
      <c r="Z399" s="5">
        <f>T399+U399+V399+W399+X399+Y399</f>
        <v>2250.1999999999998</v>
      </c>
      <c r="AA399" s="15">
        <v>2020</v>
      </c>
    </row>
    <row r="400" spans="1:32" ht="41.45" customHeight="1" x14ac:dyDescent="0.25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6" t="s">
        <v>175</v>
      </c>
      <c r="S400" s="57" t="s">
        <v>39</v>
      </c>
      <c r="T400" s="61">
        <v>1</v>
      </c>
      <c r="U400" s="61">
        <v>1</v>
      </c>
      <c r="V400" s="61">
        <v>1</v>
      </c>
      <c r="W400" s="61">
        <v>1</v>
      </c>
      <c r="X400" s="61">
        <v>1</v>
      </c>
      <c r="Y400" s="61">
        <v>1</v>
      </c>
      <c r="Z400" s="61">
        <v>1</v>
      </c>
      <c r="AA400" s="57">
        <v>2020</v>
      </c>
    </row>
    <row r="401" spans="1:32" ht="30" x14ac:dyDescent="0.25">
      <c r="A401" s="36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17" t="s">
        <v>176</v>
      </c>
      <c r="S401" s="15" t="s">
        <v>49</v>
      </c>
      <c r="T401" s="21">
        <v>45</v>
      </c>
      <c r="U401" s="21">
        <v>205</v>
      </c>
      <c r="V401" s="21">
        <v>200</v>
      </c>
      <c r="W401" s="21">
        <v>165</v>
      </c>
      <c r="X401" s="21">
        <v>200</v>
      </c>
      <c r="Y401" s="21">
        <v>125</v>
      </c>
      <c r="Z401" s="6">
        <f>T401+U401+V401+W401+X401+Y401</f>
        <v>940</v>
      </c>
      <c r="AA401" s="15">
        <v>2020</v>
      </c>
    </row>
    <row r="402" spans="1:32" ht="60" x14ac:dyDescent="0.25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6" t="s">
        <v>177</v>
      </c>
      <c r="S402" s="57" t="s">
        <v>39</v>
      </c>
      <c r="T402" s="61">
        <v>1</v>
      </c>
      <c r="U402" s="61">
        <v>1</v>
      </c>
      <c r="V402" s="61">
        <v>1</v>
      </c>
      <c r="W402" s="61">
        <v>1</v>
      </c>
      <c r="X402" s="61">
        <v>1</v>
      </c>
      <c r="Y402" s="61">
        <v>1</v>
      </c>
      <c r="Z402" s="61">
        <v>1</v>
      </c>
      <c r="AA402" s="57">
        <v>2020</v>
      </c>
    </row>
    <row r="403" spans="1:32" ht="45" x14ac:dyDescent="0.25">
      <c r="A403" s="36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17" t="s">
        <v>178</v>
      </c>
      <c r="S403" s="15" t="s">
        <v>49</v>
      </c>
      <c r="T403" s="21">
        <v>120</v>
      </c>
      <c r="U403" s="21">
        <v>210</v>
      </c>
      <c r="V403" s="21">
        <v>280</v>
      </c>
      <c r="W403" s="21">
        <v>285</v>
      </c>
      <c r="X403" s="21">
        <v>300</v>
      </c>
      <c r="Y403" s="21">
        <v>200</v>
      </c>
      <c r="Z403" s="6">
        <f>T403+U403+V403+W403+X403+Y403</f>
        <v>1395</v>
      </c>
      <c r="AA403" s="18">
        <v>2020</v>
      </c>
    </row>
    <row r="404" spans="1:32" s="22" customFormat="1" ht="45" x14ac:dyDescent="0.25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6" t="s">
        <v>179</v>
      </c>
      <c r="S404" s="57" t="s">
        <v>39</v>
      </c>
      <c r="T404" s="61">
        <v>1</v>
      </c>
      <c r="U404" s="61">
        <v>1</v>
      </c>
      <c r="V404" s="61">
        <v>1</v>
      </c>
      <c r="W404" s="61">
        <v>1</v>
      </c>
      <c r="X404" s="61">
        <v>1</v>
      </c>
      <c r="Y404" s="61">
        <v>1</v>
      </c>
      <c r="Z404" s="61">
        <v>1</v>
      </c>
      <c r="AA404" s="57">
        <v>2020</v>
      </c>
      <c r="AB404" s="40"/>
      <c r="AC404" s="73"/>
      <c r="AD404" s="40"/>
      <c r="AE404" s="1"/>
      <c r="AF404" s="1"/>
    </row>
    <row r="405" spans="1:32" s="1" customFormat="1" ht="45" x14ac:dyDescent="0.25">
      <c r="A405" s="36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17" t="s">
        <v>180</v>
      </c>
      <c r="S405" s="15" t="s">
        <v>49</v>
      </c>
      <c r="T405" s="21">
        <f>700+250</f>
        <v>950</v>
      </c>
      <c r="U405" s="21">
        <v>1085</v>
      </c>
      <c r="V405" s="21">
        <v>1400</v>
      </c>
      <c r="W405" s="21">
        <v>1350</v>
      </c>
      <c r="X405" s="21">
        <v>1300</v>
      </c>
      <c r="Y405" s="21">
        <v>1000</v>
      </c>
      <c r="Z405" s="6">
        <f>T405+U405+V405+W405+X405+Y405</f>
        <v>7085</v>
      </c>
      <c r="AA405" s="15">
        <v>2020</v>
      </c>
      <c r="AB405" s="40"/>
      <c r="AC405" s="73"/>
      <c r="AD405" s="40"/>
    </row>
    <row r="406" spans="1:32" s="2" customFormat="1" ht="26.25" hidden="1" customHeight="1" x14ac:dyDescent="0.25">
      <c r="A406" s="30"/>
      <c r="B406" s="30"/>
      <c r="C406" s="30"/>
      <c r="D406" s="30"/>
      <c r="E406" s="30"/>
      <c r="F406" s="30"/>
      <c r="G406" s="30"/>
      <c r="H406" s="53"/>
      <c r="I406" s="30"/>
      <c r="J406" s="30"/>
      <c r="K406" s="30"/>
      <c r="L406" s="30"/>
      <c r="M406" s="30"/>
      <c r="N406" s="30"/>
      <c r="O406" s="30"/>
      <c r="P406" s="30"/>
      <c r="Q406" s="30"/>
      <c r="R406" s="46" t="s">
        <v>2</v>
      </c>
      <c r="S406" s="29" t="s">
        <v>1</v>
      </c>
      <c r="T406" s="4">
        <f t="shared" ref="T406:Y406" si="29">T408+T409</f>
        <v>41792.9</v>
      </c>
      <c r="U406" s="4">
        <f t="shared" si="29"/>
        <v>42055.9</v>
      </c>
      <c r="V406" s="4">
        <f t="shared" si="29"/>
        <v>44284.9</v>
      </c>
      <c r="W406" s="4">
        <f t="shared" si="29"/>
        <v>46100.6</v>
      </c>
      <c r="X406" s="4">
        <f t="shared" si="29"/>
        <v>47760.2</v>
      </c>
      <c r="Y406" s="4">
        <f t="shared" si="29"/>
        <v>49288.5</v>
      </c>
      <c r="Z406" s="4">
        <f>T406+U406+V406+W406+X406+Y406</f>
        <v>271283</v>
      </c>
      <c r="AA406" s="30">
        <v>2020</v>
      </c>
      <c r="AB406" s="37"/>
      <c r="AC406" s="75"/>
      <c r="AD406" s="37"/>
      <c r="AE406" s="38"/>
      <c r="AF406" s="38"/>
    </row>
    <row r="407" spans="1:32" s="22" customFormat="1" ht="42.75" hidden="1" x14ac:dyDescent="0.25">
      <c r="A407" s="15"/>
      <c r="B407" s="15"/>
      <c r="C407" s="15"/>
      <c r="D407" s="15"/>
      <c r="E407" s="15"/>
      <c r="F407" s="15"/>
      <c r="G407" s="15"/>
      <c r="H407" s="35"/>
      <c r="I407" s="15"/>
      <c r="J407" s="15"/>
      <c r="K407" s="15"/>
      <c r="L407" s="15"/>
      <c r="M407" s="15"/>
      <c r="N407" s="15"/>
      <c r="O407" s="15"/>
      <c r="P407" s="15"/>
      <c r="Q407" s="15"/>
      <c r="R407" s="34" t="s">
        <v>35</v>
      </c>
      <c r="S407" s="25"/>
      <c r="T407" s="5"/>
      <c r="U407" s="5"/>
      <c r="V407" s="5"/>
      <c r="W407" s="5"/>
      <c r="X407" s="5"/>
      <c r="Y407" s="5"/>
      <c r="Z407" s="5"/>
      <c r="AA407" s="15"/>
      <c r="AB407" s="40"/>
      <c r="AC407" s="73"/>
      <c r="AD407" s="40"/>
      <c r="AE407" s="1"/>
      <c r="AF407" s="1"/>
    </row>
    <row r="408" spans="1:32" ht="25.9" hidden="1" customHeight="1" x14ac:dyDescent="0.25">
      <c r="A408" s="12" t="s">
        <v>17</v>
      </c>
      <c r="B408" s="12" t="s">
        <v>18</v>
      </c>
      <c r="C408" s="12" t="s">
        <v>19</v>
      </c>
      <c r="D408" s="12" t="s">
        <v>17</v>
      </c>
      <c r="E408" s="12" t="s">
        <v>24</v>
      </c>
      <c r="F408" s="12" t="s">
        <v>17</v>
      </c>
      <c r="G408" s="12" t="s">
        <v>24</v>
      </c>
      <c r="H408" s="12" t="s">
        <v>17</v>
      </c>
      <c r="I408" s="12" t="s">
        <v>25</v>
      </c>
      <c r="J408" s="12" t="s">
        <v>26</v>
      </c>
      <c r="K408" s="12" t="s">
        <v>17</v>
      </c>
      <c r="L408" s="12" t="s">
        <v>24</v>
      </c>
      <c r="M408" s="12"/>
      <c r="N408" s="12"/>
      <c r="O408" s="12"/>
      <c r="P408" s="12" t="s">
        <v>17</v>
      </c>
      <c r="Q408" s="12" t="s">
        <v>17</v>
      </c>
      <c r="R408" s="9" t="s">
        <v>136</v>
      </c>
      <c r="S408" s="13" t="s">
        <v>1</v>
      </c>
      <c r="T408" s="11">
        <v>41537</v>
      </c>
      <c r="U408" s="11">
        <v>41800</v>
      </c>
      <c r="V408" s="11">
        <v>44015.4</v>
      </c>
      <c r="W408" s="11">
        <v>45820</v>
      </c>
      <c r="X408" s="11">
        <v>47469.5</v>
      </c>
      <c r="Y408" s="11">
        <v>48988.5</v>
      </c>
      <c r="Z408" s="10">
        <f>T408+U408+V408+W408+X408+Y408</f>
        <v>269630.40000000002</v>
      </c>
      <c r="AA408" s="13">
        <v>2020</v>
      </c>
    </row>
    <row r="409" spans="1:32" ht="39" hidden="1" customHeight="1" x14ac:dyDescent="0.25">
      <c r="A409" s="12" t="s">
        <v>17</v>
      </c>
      <c r="B409" s="12" t="s">
        <v>18</v>
      </c>
      <c r="C409" s="12" t="s">
        <v>19</v>
      </c>
      <c r="D409" s="12" t="s">
        <v>17</v>
      </c>
      <c r="E409" s="12" t="s">
        <v>24</v>
      </c>
      <c r="F409" s="12" t="s">
        <v>17</v>
      </c>
      <c r="G409" s="12" t="s">
        <v>24</v>
      </c>
      <c r="H409" s="12" t="s">
        <v>17</v>
      </c>
      <c r="I409" s="12" t="s">
        <v>25</v>
      </c>
      <c r="J409" s="12" t="s">
        <v>26</v>
      </c>
      <c r="K409" s="12" t="s">
        <v>33</v>
      </c>
      <c r="L409" s="12" t="s">
        <v>24</v>
      </c>
      <c r="M409" s="12"/>
      <c r="N409" s="12"/>
      <c r="O409" s="12"/>
      <c r="P409" s="12" t="s">
        <v>19</v>
      </c>
      <c r="Q409" s="12" t="s">
        <v>19</v>
      </c>
      <c r="R409" s="9" t="s">
        <v>137</v>
      </c>
      <c r="S409" s="13" t="s">
        <v>1</v>
      </c>
      <c r="T409" s="31">
        <v>255.9</v>
      </c>
      <c r="U409" s="31">
        <v>255.9</v>
      </c>
      <c r="V409" s="31">
        <v>269.5</v>
      </c>
      <c r="W409" s="31">
        <v>280.60000000000002</v>
      </c>
      <c r="X409" s="31">
        <v>290.7</v>
      </c>
      <c r="Y409" s="31">
        <v>300</v>
      </c>
      <c r="Z409" s="10">
        <f>T409+U409+V409+W409+X409+Y409</f>
        <v>1652.6000000000001</v>
      </c>
      <c r="AA409" s="32">
        <v>2020</v>
      </c>
    </row>
    <row r="410" spans="1:32" s="22" customFormat="1" ht="25.9" hidden="1" customHeight="1" x14ac:dyDescent="0.25">
      <c r="A410" s="36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4" t="s">
        <v>36</v>
      </c>
      <c r="S410" s="15"/>
      <c r="T410" s="8"/>
      <c r="U410" s="8"/>
      <c r="V410" s="8"/>
      <c r="W410" s="8"/>
      <c r="X410" s="8"/>
      <c r="Y410" s="8"/>
      <c r="Z410" s="5"/>
      <c r="AA410" s="19"/>
      <c r="AB410" s="40"/>
      <c r="AC410" s="73"/>
      <c r="AD410" s="40"/>
      <c r="AE410" s="1"/>
      <c r="AF410" s="1"/>
    </row>
    <row r="411" spans="1:32" s="22" customFormat="1" ht="30" hidden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9" t="s">
        <v>138</v>
      </c>
      <c r="S411" s="13" t="s">
        <v>13</v>
      </c>
      <c r="T411" s="11" t="s">
        <v>14</v>
      </c>
      <c r="U411" s="11" t="s">
        <v>14</v>
      </c>
      <c r="V411" s="11" t="s">
        <v>14</v>
      </c>
      <c r="W411" s="11" t="s">
        <v>14</v>
      </c>
      <c r="X411" s="11" t="s">
        <v>14</v>
      </c>
      <c r="Y411" s="11" t="s">
        <v>14</v>
      </c>
      <c r="Z411" s="11" t="s">
        <v>14</v>
      </c>
      <c r="AA411" s="13">
        <v>2020</v>
      </c>
      <c r="AB411" s="40"/>
      <c r="AC411" s="73"/>
      <c r="AD411" s="40"/>
      <c r="AE411" s="1"/>
      <c r="AF411" s="1"/>
    </row>
    <row r="412" spans="1:32" s="22" customFormat="1" ht="30" hidden="1" x14ac:dyDescent="0.25">
      <c r="A412" s="36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17" t="s">
        <v>139</v>
      </c>
      <c r="S412" s="15" t="s">
        <v>3</v>
      </c>
      <c r="T412" s="18">
        <v>500</v>
      </c>
      <c r="U412" s="18">
        <v>500</v>
      </c>
      <c r="V412" s="18">
        <v>500</v>
      </c>
      <c r="W412" s="18">
        <v>500</v>
      </c>
      <c r="X412" s="18">
        <v>500</v>
      </c>
      <c r="Y412" s="18">
        <v>500</v>
      </c>
      <c r="Z412" s="6">
        <f t="shared" ref="Z412:Z427" si="30">T412+U412+V412+W412+X412+Y412</f>
        <v>3000</v>
      </c>
      <c r="AA412" s="19">
        <v>2020</v>
      </c>
      <c r="AB412" s="40"/>
      <c r="AC412" s="73"/>
      <c r="AD412" s="40"/>
      <c r="AE412" s="1"/>
      <c r="AF412" s="1"/>
    </row>
    <row r="413" spans="1:32" s="22" customFormat="1" ht="52.5" hidden="1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9" t="s">
        <v>140</v>
      </c>
      <c r="S413" s="13" t="s">
        <v>13</v>
      </c>
      <c r="T413" s="11" t="s">
        <v>14</v>
      </c>
      <c r="U413" s="11" t="s">
        <v>14</v>
      </c>
      <c r="V413" s="11" t="s">
        <v>14</v>
      </c>
      <c r="W413" s="11" t="s">
        <v>14</v>
      </c>
      <c r="X413" s="11" t="s">
        <v>14</v>
      </c>
      <c r="Y413" s="11" t="s">
        <v>14</v>
      </c>
      <c r="Z413" s="11" t="s">
        <v>14</v>
      </c>
      <c r="AA413" s="13">
        <v>2020</v>
      </c>
      <c r="AB413" s="40"/>
      <c r="AC413" s="73"/>
      <c r="AD413" s="40"/>
      <c r="AE413" s="1"/>
      <c r="AF413" s="1"/>
    </row>
    <row r="414" spans="1:32" s="22" customFormat="1" ht="60" hidden="1" x14ac:dyDescent="0.25">
      <c r="A414" s="36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17" t="s">
        <v>141</v>
      </c>
      <c r="S414" s="15" t="s">
        <v>3</v>
      </c>
      <c r="T414" s="18">
        <v>5</v>
      </c>
      <c r="U414" s="18">
        <v>5</v>
      </c>
      <c r="V414" s="18">
        <v>5</v>
      </c>
      <c r="W414" s="18">
        <v>5</v>
      </c>
      <c r="X414" s="18">
        <v>5</v>
      </c>
      <c r="Y414" s="18">
        <v>5</v>
      </c>
      <c r="Z414" s="6">
        <f t="shared" si="30"/>
        <v>30</v>
      </c>
      <c r="AA414" s="19">
        <v>2020</v>
      </c>
      <c r="AB414" s="40"/>
      <c r="AC414" s="73"/>
      <c r="AD414" s="40"/>
      <c r="AE414" s="1"/>
      <c r="AF414" s="1"/>
    </row>
    <row r="415" spans="1:32" s="22" customFormat="1" ht="45" hidden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9" t="s">
        <v>142</v>
      </c>
      <c r="S415" s="13" t="s">
        <v>13</v>
      </c>
      <c r="T415" s="11" t="s">
        <v>14</v>
      </c>
      <c r="U415" s="11" t="s">
        <v>14</v>
      </c>
      <c r="V415" s="11" t="s">
        <v>14</v>
      </c>
      <c r="W415" s="11" t="s">
        <v>14</v>
      </c>
      <c r="X415" s="11" t="s">
        <v>14</v>
      </c>
      <c r="Y415" s="11" t="s">
        <v>14</v>
      </c>
      <c r="Z415" s="11" t="s">
        <v>14</v>
      </c>
      <c r="AA415" s="13">
        <v>2020</v>
      </c>
      <c r="AB415" s="40"/>
      <c r="AC415" s="73"/>
      <c r="AD415" s="40"/>
      <c r="AE415" s="1"/>
      <c r="AF415" s="1"/>
    </row>
    <row r="416" spans="1:32" s="22" customFormat="1" ht="45" hidden="1" x14ac:dyDescent="0.25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17" t="s">
        <v>143</v>
      </c>
      <c r="S416" s="15" t="s">
        <v>3</v>
      </c>
      <c r="T416" s="18">
        <v>50</v>
      </c>
      <c r="U416" s="18">
        <v>50</v>
      </c>
      <c r="V416" s="18">
        <v>50</v>
      </c>
      <c r="W416" s="18">
        <v>50</v>
      </c>
      <c r="X416" s="18">
        <v>50</v>
      </c>
      <c r="Y416" s="18">
        <v>50</v>
      </c>
      <c r="Z416" s="6">
        <f>T416+U416+V416+W416+X416+Y416</f>
        <v>300</v>
      </c>
      <c r="AA416" s="19">
        <v>2020</v>
      </c>
      <c r="AB416" s="40"/>
      <c r="AC416" s="73"/>
      <c r="AD416" s="40"/>
      <c r="AE416" s="1"/>
      <c r="AF416" s="1"/>
    </row>
    <row r="417" spans="1:16384" s="22" customFormat="1" ht="30" hidden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9" t="s">
        <v>144</v>
      </c>
      <c r="S417" s="13" t="s">
        <v>13</v>
      </c>
      <c r="T417" s="11" t="s">
        <v>14</v>
      </c>
      <c r="U417" s="11" t="s">
        <v>14</v>
      </c>
      <c r="V417" s="11" t="s">
        <v>14</v>
      </c>
      <c r="W417" s="11" t="s">
        <v>14</v>
      </c>
      <c r="X417" s="11" t="s">
        <v>14</v>
      </c>
      <c r="Y417" s="11" t="s">
        <v>14</v>
      </c>
      <c r="Z417" s="11" t="s">
        <v>14</v>
      </c>
      <c r="AA417" s="13">
        <v>2020</v>
      </c>
      <c r="AB417" s="40"/>
      <c r="AC417" s="73"/>
      <c r="AD417" s="40"/>
      <c r="AE417" s="1"/>
      <c r="AF417" s="1"/>
    </row>
    <row r="418" spans="1:16384" s="22" customFormat="1" ht="52.5" hidden="1" customHeight="1" x14ac:dyDescent="0.25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17" t="s">
        <v>145</v>
      </c>
      <c r="S418" s="15" t="s">
        <v>3</v>
      </c>
      <c r="T418" s="18">
        <v>50</v>
      </c>
      <c r="U418" s="18">
        <v>50</v>
      </c>
      <c r="V418" s="18">
        <v>50</v>
      </c>
      <c r="W418" s="18">
        <v>50</v>
      </c>
      <c r="X418" s="18">
        <v>50</v>
      </c>
      <c r="Y418" s="18">
        <v>50</v>
      </c>
      <c r="Z418" s="6">
        <f t="shared" si="30"/>
        <v>300</v>
      </c>
      <c r="AA418" s="19">
        <v>2020</v>
      </c>
      <c r="AB418" s="40"/>
      <c r="AC418" s="73"/>
      <c r="AD418" s="40"/>
      <c r="AE418" s="1"/>
      <c r="AF418" s="1"/>
    </row>
    <row r="419" spans="1:16384" s="22" customFormat="1" ht="39.6" hidden="1" customHeight="1" x14ac:dyDescent="0.25">
      <c r="A419" s="36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17" t="s">
        <v>146</v>
      </c>
      <c r="S419" s="15" t="s">
        <v>4</v>
      </c>
      <c r="T419" s="18">
        <v>100</v>
      </c>
      <c r="U419" s="18">
        <v>100</v>
      </c>
      <c r="V419" s="18">
        <v>100</v>
      </c>
      <c r="W419" s="18">
        <v>100</v>
      </c>
      <c r="X419" s="18">
        <v>100</v>
      </c>
      <c r="Y419" s="18">
        <v>100</v>
      </c>
      <c r="Z419" s="6">
        <f t="shared" si="30"/>
        <v>600</v>
      </c>
      <c r="AA419" s="15">
        <v>2020</v>
      </c>
      <c r="AB419" s="40"/>
      <c r="AC419" s="73"/>
      <c r="AD419" s="40"/>
      <c r="AE419" s="1"/>
      <c r="AF419" s="1"/>
    </row>
    <row r="420" spans="1:16384" s="22" customFormat="1" ht="45" hidden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9" t="s">
        <v>147</v>
      </c>
      <c r="S420" s="13" t="s">
        <v>13</v>
      </c>
      <c r="T420" s="11" t="s">
        <v>14</v>
      </c>
      <c r="U420" s="11" t="s">
        <v>14</v>
      </c>
      <c r="V420" s="11" t="s">
        <v>14</v>
      </c>
      <c r="W420" s="11" t="s">
        <v>14</v>
      </c>
      <c r="X420" s="11" t="s">
        <v>14</v>
      </c>
      <c r="Y420" s="11" t="s">
        <v>14</v>
      </c>
      <c r="Z420" s="11" t="s">
        <v>14</v>
      </c>
      <c r="AA420" s="32">
        <v>2020</v>
      </c>
      <c r="AB420" s="40"/>
      <c r="AC420" s="73"/>
      <c r="AD420" s="40"/>
      <c r="AE420" s="1"/>
      <c r="AF420" s="1"/>
    </row>
    <row r="421" spans="1:16384" s="22" customFormat="1" ht="30" hidden="1" x14ac:dyDescent="0.25">
      <c r="A421" s="36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17" t="s">
        <v>148</v>
      </c>
      <c r="S421" s="15" t="s">
        <v>7</v>
      </c>
      <c r="T421" s="18">
        <v>12</v>
      </c>
      <c r="U421" s="18">
        <v>12</v>
      </c>
      <c r="V421" s="18">
        <v>12</v>
      </c>
      <c r="W421" s="18">
        <v>12</v>
      </c>
      <c r="X421" s="18">
        <v>12</v>
      </c>
      <c r="Y421" s="18">
        <v>12</v>
      </c>
      <c r="Z421" s="6">
        <f t="shared" si="30"/>
        <v>72</v>
      </c>
      <c r="AA421" s="15">
        <v>2020</v>
      </c>
      <c r="AB421" s="40"/>
      <c r="AC421" s="73"/>
      <c r="AD421" s="40"/>
      <c r="AE421" s="1"/>
      <c r="AF421" s="1"/>
    </row>
    <row r="422" spans="1:16384" s="22" customFormat="1" ht="30" hidden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9" t="s">
        <v>149</v>
      </c>
      <c r="S422" s="13" t="s">
        <v>13</v>
      </c>
      <c r="T422" s="11" t="s">
        <v>14</v>
      </c>
      <c r="U422" s="11" t="s">
        <v>14</v>
      </c>
      <c r="V422" s="11" t="s">
        <v>14</v>
      </c>
      <c r="W422" s="11" t="s">
        <v>14</v>
      </c>
      <c r="X422" s="11" t="s">
        <v>14</v>
      </c>
      <c r="Y422" s="11" t="s">
        <v>14</v>
      </c>
      <c r="Z422" s="28" t="s">
        <v>14</v>
      </c>
      <c r="AA422" s="32">
        <v>2020</v>
      </c>
      <c r="AB422" s="40"/>
      <c r="AC422" s="73"/>
      <c r="AD422" s="40"/>
      <c r="AE422" s="1"/>
      <c r="AF422" s="1"/>
    </row>
    <row r="423" spans="1:16384" s="22" customFormat="1" ht="30" hidden="1" x14ac:dyDescent="0.25">
      <c r="A423" s="36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17" t="s">
        <v>150</v>
      </c>
      <c r="S423" s="15" t="s">
        <v>7</v>
      </c>
      <c r="T423" s="18">
        <v>4</v>
      </c>
      <c r="U423" s="18">
        <v>4</v>
      </c>
      <c r="V423" s="18">
        <v>4</v>
      </c>
      <c r="W423" s="18">
        <v>4</v>
      </c>
      <c r="X423" s="18">
        <v>4</v>
      </c>
      <c r="Y423" s="18">
        <v>4</v>
      </c>
      <c r="Z423" s="6">
        <f t="shared" si="30"/>
        <v>24</v>
      </c>
      <c r="AA423" s="15">
        <v>2020</v>
      </c>
      <c r="AB423" s="40"/>
      <c r="AC423" s="73"/>
      <c r="AD423" s="40"/>
      <c r="AE423" s="1"/>
      <c r="AF423" s="1"/>
    </row>
    <row r="424" spans="1:16384" s="22" customFormat="1" ht="45" hidden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9" t="s">
        <v>151</v>
      </c>
      <c r="S424" s="13" t="s">
        <v>13</v>
      </c>
      <c r="T424" s="11" t="s">
        <v>14</v>
      </c>
      <c r="U424" s="11" t="s">
        <v>14</v>
      </c>
      <c r="V424" s="11" t="s">
        <v>14</v>
      </c>
      <c r="W424" s="11" t="s">
        <v>14</v>
      </c>
      <c r="X424" s="11" t="s">
        <v>14</v>
      </c>
      <c r="Y424" s="11" t="s">
        <v>14</v>
      </c>
      <c r="Z424" s="28" t="s">
        <v>14</v>
      </c>
      <c r="AA424" s="32">
        <v>2020</v>
      </c>
      <c r="AB424" s="40"/>
      <c r="AC424" s="73"/>
      <c r="AD424" s="40"/>
      <c r="AE424" s="1"/>
      <c r="AF424" s="1"/>
    </row>
    <row r="425" spans="1:16384" s="22" customFormat="1" ht="30" hidden="1" x14ac:dyDescent="0.25">
      <c r="A425" s="36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17" t="s">
        <v>152</v>
      </c>
      <c r="S425" s="15" t="s">
        <v>7</v>
      </c>
      <c r="T425" s="18">
        <v>5</v>
      </c>
      <c r="U425" s="18">
        <v>5</v>
      </c>
      <c r="V425" s="18">
        <v>5</v>
      </c>
      <c r="W425" s="18">
        <v>5</v>
      </c>
      <c r="X425" s="18">
        <v>5</v>
      </c>
      <c r="Y425" s="18">
        <v>5</v>
      </c>
      <c r="Z425" s="6">
        <f t="shared" si="30"/>
        <v>30</v>
      </c>
      <c r="AA425" s="15">
        <v>2020</v>
      </c>
      <c r="AB425" s="40"/>
      <c r="AC425" s="73"/>
      <c r="AD425" s="40"/>
      <c r="AE425" s="1"/>
      <c r="AF425" s="1"/>
    </row>
    <row r="426" spans="1:16384" s="22" customFormat="1" ht="45" hidden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9" t="s">
        <v>153</v>
      </c>
      <c r="S426" s="13" t="s">
        <v>13</v>
      </c>
      <c r="T426" s="11" t="s">
        <v>14</v>
      </c>
      <c r="U426" s="11" t="s">
        <v>14</v>
      </c>
      <c r="V426" s="11" t="s">
        <v>14</v>
      </c>
      <c r="W426" s="11" t="s">
        <v>14</v>
      </c>
      <c r="X426" s="11" t="s">
        <v>14</v>
      </c>
      <c r="Y426" s="11" t="s">
        <v>14</v>
      </c>
      <c r="Z426" s="11" t="s">
        <v>14</v>
      </c>
      <c r="AA426" s="32">
        <v>2020</v>
      </c>
      <c r="AB426" s="40"/>
      <c r="AC426" s="73"/>
      <c r="AD426" s="40"/>
      <c r="AE426" s="1"/>
      <c r="AF426" s="1"/>
    </row>
    <row r="427" spans="1:16384" s="22" customFormat="1" ht="30" hidden="1" x14ac:dyDescent="0.25">
      <c r="A427" s="36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17" t="s">
        <v>152</v>
      </c>
      <c r="S427" s="15" t="s">
        <v>7</v>
      </c>
      <c r="T427" s="18">
        <v>4</v>
      </c>
      <c r="U427" s="18">
        <v>4</v>
      </c>
      <c r="V427" s="18">
        <v>4</v>
      </c>
      <c r="W427" s="18">
        <v>4</v>
      </c>
      <c r="X427" s="18">
        <v>4</v>
      </c>
      <c r="Y427" s="18">
        <v>4</v>
      </c>
      <c r="Z427" s="6">
        <f t="shared" si="30"/>
        <v>24</v>
      </c>
      <c r="AA427" s="15">
        <v>2020</v>
      </c>
      <c r="AB427" s="40"/>
      <c r="AC427" s="73"/>
      <c r="AD427" s="40"/>
      <c r="AE427" s="1"/>
      <c r="AF427" s="1"/>
    </row>
    <row r="428" spans="1:16384" s="22" customFormat="1" ht="19.149999999999999" customHeight="1" x14ac:dyDescent="0.25">
      <c r="A428" s="104" t="s">
        <v>47</v>
      </c>
      <c r="B428" s="104"/>
      <c r="C428" s="104"/>
      <c r="D428" s="104"/>
      <c r="E428" s="104"/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40"/>
      <c r="AC428" s="73"/>
      <c r="AD428" s="40"/>
      <c r="AE428" s="1"/>
      <c r="AF428" s="1"/>
    </row>
    <row r="429" spans="1:16384" s="22" customFormat="1" ht="19.149999999999999" customHeight="1" x14ac:dyDescent="0.25">
      <c r="A429" s="91"/>
      <c r="B429" s="91"/>
      <c r="C429" s="91"/>
      <c r="D429" s="91"/>
      <c r="E429" s="91"/>
      <c r="F429" s="91"/>
      <c r="G429" s="91"/>
      <c r="H429" s="91"/>
      <c r="I429" s="91"/>
      <c r="J429" s="91"/>
      <c r="K429" s="91"/>
      <c r="L429" s="91"/>
      <c r="M429" s="91"/>
      <c r="N429" s="91"/>
      <c r="O429" s="91"/>
      <c r="P429" s="91"/>
      <c r="Q429" s="91"/>
      <c r="R429" s="91"/>
      <c r="S429" s="91"/>
      <c r="T429" s="91"/>
      <c r="U429" s="91"/>
      <c r="V429" s="91"/>
      <c r="W429" s="91"/>
      <c r="X429" s="91"/>
      <c r="Y429" s="91"/>
      <c r="Z429" s="91"/>
      <c r="AA429" s="91" t="s">
        <v>261</v>
      </c>
      <c r="AB429" s="91"/>
      <c r="AC429" s="76"/>
      <c r="AD429" s="91"/>
      <c r="AE429" s="91"/>
      <c r="AF429" s="91"/>
      <c r="AG429" s="91"/>
      <c r="AH429" s="91"/>
      <c r="AI429" s="91"/>
      <c r="AJ429" s="91"/>
      <c r="AK429" s="91"/>
      <c r="AL429" s="91"/>
      <c r="AM429" s="91"/>
      <c r="AN429" s="91"/>
      <c r="AO429" s="91"/>
      <c r="AP429" s="91"/>
      <c r="AQ429" s="91"/>
      <c r="AR429" s="91"/>
      <c r="AS429" s="91"/>
      <c r="AT429" s="91"/>
      <c r="AU429" s="91"/>
      <c r="AV429" s="91"/>
      <c r="AW429" s="91"/>
      <c r="AX429" s="91"/>
      <c r="AY429" s="91"/>
      <c r="AZ429" s="91"/>
      <c r="BA429" s="91"/>
      <c r="BB429" s="91"/>
      <c r="BC429" s="91"/>
      <c r="BD429" s="91"/>
      <c r="BE429" s="91"/>
      <c r="BF429" s="91"/>
      <c r="BG429" s="91"/>
      <c r="BH429" s="91"/>
      <c r="BI429" s="91"/>
      <c r="BJ429" s="91"/>
      <c r="BK429" s="91"/>
      <c r="BL429" s="91"/>
      <c r="BM429" s="91"/>
      <c r="BN429" s="91"/>
      <c r="BO429" s="91"/>
      <c r="BP429" s="91"/>
      <c r="BQ429" s="91"/>
      <c r="BR429" s="91"/>
      <c r="BS429" s="91"/>
      <c r="BT429" s="91"/>
      <c r="BU429" s="91"/>
      <c r="BV429" s="91"/>
      <c r="BW429" s="91"/>
      <c r="BX429" s="91"/>
      <c r="BY429" s="91"/>
      <c r="BZ429" s="91"/>
      <c r="CA429" s="91"/>
      <c r="CB429" s="91"/>
      <c r="CC429" s="91"/>
      <c r="CD429" s="91"/>
      <c r="CE429" s="91"/>
      <c r="CF429" s="91"/>
      <c r="CG429" s="91"/>
      <c r="CH429" s="91"/>
      <c r="CI429" s="91"/>
      <c r="CJ429" s="91"/>
      <c r="CK429" s="91"/>
      <c r="CL429" s="91"/>
      <c r="CM429" s="91"/>
      <c r="CN429" s="91"/>
      <c r="CO429" s="91"/>
      <c r="CP429" s="91"/>
      <c r="CQ429" s="91"/>
      <c r="CR429" s="91"/>
      <c r="CS429" s="91"/>
      <c r="CT429" s="91"/>
      <c r="CU429" s="91"/>
      <c r="CV429" s="91"/>
      <c r="CW429" s="91"/>
      <c r="CX429" s="91"/>
      <c r="CY429" s="91"/>
      <c r="CZ429" s="91"/>
      <c r="DA429" s="91"/>
      <c r="DB429" s="91"/>
      <c r="DC429" s="91"/>
      <c r="DD429" s="91"/>
      <c r="DE429" s="91"/>
      <c r="DF429" s="91"/>
      <c r="DG429" s="91"/>
      <c r="DH429" s="91"/>
      <c r="DI429" s="91"/>
      <c r="DJ429" s="91"/>
      <c r="DK429" s="91"/>
      <c r="DL429" s="91" t="s">
        <v>261</v>
      </c>
      <c r="DM429" s="91" t="s">
        <v>261</v>
      </c>
      <c r="DN429" s="91" t="s">
        <v>261</v>
      </c>
      <c r="DO429" s="91" t="s">
        <v>261</v>
      </c>
      <c r="DP429" s="91" t="s">
        <v>261</v>
      </c>
      <c r="DQ429" s="91" t="s">
        <v>261</v>
      </c>
      <c r="DR429" s="91" t="s">
        <v>261</v>
      </c>
      <c r="DS429" s="91" t="s">
        <v>261</v>
      </c>
      <c r="DT429" s="91" t="s">
        <v>261</v>
      </c>
      <c r="DU429" s="91" t="s">
        <v>261</v>
      </c>
      <c r="DV429" s="91" t="s">
        <v>261</v>
      </c>
      <c r="DW429" s="91" t="s">
        <v>261</v>
      </c>
      <c r="DX429" s="91" t="s">
        <v>261</v>
      </c>
      <c r="DY429" s="91" t="s">
        <v>261</v>
      </c>
      <c r="DZ429" s="91" t="s">
        <v>261</v>
      </c>
      <c r="EA429" s="91" t="s">
        <v>261</v>
      </c>
      <c r="EB429" s="91" t="s">
        <v>261</v>
      </c>
      <c r="EC429" s="91" t="s">
        <v>261</v>
      </c>
      <c r="ED429" s="91" t="s">
        <v>261</v>
      </c>
      <c r="EE429" s="91" t="s">
        <v>261</v>
      </c>
      <c r="EF429" s="91" t="s">
        <v>261</v>
      </c>
      <c r="EG429" s="91" t="s">
        <v>261</v>
      </c>
      <c r="EH429" s="91" t="s">
        <v>261</v>
      </c>
      <c r="EI429" s="91" t="s">
        <v>261</v>
      </c>
      <c r="EJ429" s="91" t="s">
        <v>261</v>
      </c>
      <c r="EK429" s="91" t="s">
        <v>261</v>
      </c>
      <c r="EL429" s="91" t="s">
        <v>261</v>
      </c>
      <c r="EM429" s="91" t="s">
        <v>261</v>
      </c>
      <c r="EN429" s="91" t="s">
        <v>261</v>
      </c>
      <c r="EO429" s="91" t="s">
        <v>261</v>
      </c>
      <c r="EP429" s="91" t="s">
        <v>261</v>
      </c>
      <c r="EQ429" s="91" t="s">
        <v>261</v>
      </c>
      <c r="ER429" s="91" t="s">
        <v>261</v>
      </c>
      <c r="ES429" s="91" t="s">
        <v>261</v>
      </c>
      <c r="ET429" s="91" t="s">
        <v>261</v>
      </c>
      <c r="EU429" s="91" t="s">
        <v>261</v>
      </c>
      <c r="EV429" s="91" t="s">
        <v>261</v>
      </c>
      <c r="EW429" s="91" t="s">
        <v>261</v>
      </c>
      <c r="EX429" s="91" t="s">
        <v>261</v>
      </c>
      <c r="EY429" s="91" t="s">
        <v>261</v>
      </c>
      <c r="EZ429" s="91" t="s">
        <v>261</v>
      </c>
      <c r="FA429" s="91" t="s">
        <v>261</v>
      </c>
      <c r="FB429" s="91" t="s">
        <v>261</v>
      </c>
      <c r="FC429" s="91" t="s">
        <v>261</v>
      </c>
      <c r="FD429" s="91" t="s">
        <v>261</v>
      </c>
      <c r="FE429" s="91" t="s">
        <v>261</v>
      </c>
      <c r="FF429" s="91" t="s">
        <v>261</v>
      </c>
      <c r="FG429" s="91" t="s">
        <v>261</v>
      </c>
      <c r="FH429" s="91" t="s">
        <v>261</v>
      </c>
      <c r="FI429" s="91" t="s">
        <v>261</v>
      </c>
      <c r="FJ429" s="91" t="s">
        <v>261</v>
      </c>
      <c r="FK429" s="91" t="s">
        <v>261</v>
      </c>
      <c r="FL429" s="91" t="s">
        <v>261</v>
      </c>
      <c r="FM429" s="91" t="s">
        <v>261</v>
      </c>
      <c r="FN429" s="91" t="s">
        <v>261</v>
      </c>
      <c r="FO429" s="91" t="s">
        <v>261</v>
      </c>
      <c r="FP429" s="91" t="s">
        <v>261</v>
      </c>
      <c r="FQ429" s="91" t="s">
        <v>261</v>
      </c>
      <c r="FR429" s="91" t="s">
        <v>261</v>
      </c>
      <c r="FS429" s="91" t="s">
        <v>261</v>
      </c>
      <c r="FT429" s="91" t="s">
        <v>261</v>
      </c>
      <c r="FU429" s="91" t="s">
        <v>261</v>
      </c>
      <c r="FV429" s="91" t="s">
        <v>261</v>
      </c>
      <c r="FW429" s="91" t="s">
        <v>261</v>
      </c>
      <c r="FX429" s="91" t="s">
        <v>261</v>
      </c>
      <c r="FY429" s="91" t="s">
        <v>261</v>
      </c>
      <c r="FZ429" s="91" t="s">
        <v>261</v>
      </c>
      <c r="GA429" s="91" t="s">
        <v>261</v>
      </c>
      <c r="GB429" s="91" t="s">
        <v>261</v>
      </c>
      <c r="GC429" s="91" t="s">
        <v>261</v>
      </c>
      <c r="GD429" s="91" t="s">
        <v>261</v>
      </c>
      <c r="GE429" s="91" t="s">
        <v>261</v>
      </c>
      <c r="GF429" s="91" t="s">
        <v>261</v>
      </c>
      <c r="GG429" s="91" t="s">
        <v>261</v>
      </c>
      <c r="GH429" s="91" t="s">
        <v>261</v>
      </c>
      <c r="GI429" s="91" t="s">
        <v>261</v>
      </c>
      <c r="GJ429" s="91" t="s">
        <v>261</v>
      </c>
      <c r="GK429" s="91" t="s">
        <v>261</v>
      </c>
      <c r="GL429" s="91" t="s">
        <v>261</v>
      </c>
      <c r="GM429" s="91" t="s">
        <v>261</v>
      </c>
      <c r="GN429" s="91" t="s">
        <v>261</v>
      </c>
      <c r="GO429" s="91" t="s">
        <v>261</v>
      </c>
      <c r="GP429" s="91" t="s">
        <v>261</v>
      </c>
      <c r="GQ429" s="91" t="s">
        <v>261</v>
      </c>
      <c r="GR429" s="91" t="s">
        <v>261</v>
      </c>
      <c r="GS429" s="91" t="s">
        <v>261</v>
      </c>
      <c r="GT429" s="91" t="s">
        <v>261</v>
      </c>
      <c r="GU429" s="91" t="s">
        <v>261</v>
      </c>
      <c r="GV429" s="91" t="s">
        <v>261</v>
      </c>
      <c r="GW429" s="91" t="s">
        <v>261</v>
      </c>
      <c r="GX429" s="91" t="s">
        <v>261</v>
      </c>
      <c r="GY429" s="91" t="s">
        <v>261</v>
      </c>
      <c r="GZ429" s="91" t="s">
        <v>261</v>
      </c>
      <c r="HA429" s="91" t="s">
        <v>261</v>
      </c>
      <c r="HB429" s="91" t="s">
        <v>261</v>
      </c>
      <c r="HC429" s="91" t="s">
        <v>261</v>
      </c>
      <c r="HD429" s="91" t="s">
        <v>261</v>
      </c>
      <c r="HE429" s="91" t="s">
        <v>261</v>
      </c>
      <c r="HF429" s="91" t="s">
        <v>261</v>
      </c>
      <c r="HG429" s="91" t="s">
        <v>261</v>
      </c>
      <c r="HH429" s="91" t="s">
        <v>261</v>
      </c>
      <c r="HI429" s="91" t="s">
        <v>261</v>
      </c>
      <c r="HJ429" s="91" t="s">
        <v>261</v>
      </c>
      <c r="HK429" s="91" t="s">
        <v>261</v>
      </c>
      <c r="HL429" s="91" t="s">
        <v>261</v>
      </c>
      <c r="HM429" s="91" t="s">
        <v>261</v>
      </c>
      <c r="HN429" s="91" t="s">
        <v>261</v>
      </c>
      <c r="HO429" s="91" t="s">
        <v>261</v>
      </c>
      <c r="HP429" s="91" t="s">
        <v>261</v>
      </c>
      <c r="HQ429" s="91" t="s">
        <v>261</v>
      </c>
      <c r="HR429" s="91" t="s">
        <v>261</v>
      </c>
      <c r="HS429" s="91" t="s">
        <v>261</v>
      </c>
      <c r="HT429" s="91" t="s">
        <v>261</v>
      </c>
      <c r="HU429" s="91" t="s">
        <v>261</v>
      </c>
      <c r="HV429" s="91" t="s">
        <v>261</v>
      </c>
      <c r="HW429" s="91" t="s">
        <v>261</v>
      </c>
      <c r="HX429" s="91" t="s">
        <v>261</v>
      </c>
      <c r="HY429" s="91" t="s">
        <v>261</v>
      </c>
      <c r="HZ429" s="91" t="s">
        <v>261</v>
      </c>
      <c r="IA429" s="91" t="s">
        <v>261</v>
      </c>
      <c r="IB429" s="91" t="s">
        <v>261</v>
      </c>
      <c r="IC429" s="91" t="s">
        <v>261</v>
      </c>
      <c r="ID429" s="91" t="s">
        <v>261</v>
      </c>
      <c r="IE429" s="91" t="s">
        <v>261</v>
      </c>
      <c r="IF429" s="91" t="s">
        <v>261</v>
      </c>
      <c r="IG429" s="91" t="s">
        <v>261</v>
      </c>
      <c r="IH429" s="91" t="s">
        <v>261</v>
      </c>
      <c r="II429" s="91" t="s">
        <v>261</v>
      </c>
      <c r="IJ429" s="91" t="s">
        <v>261</v>
      </c>
      <c r="IK429" s="91" t="s">
        <v>261</v>
      </c>
      <c r="IL429" s="91" t="s">
        <v>261</v>
      </c>
      <c r="IM429" s="91" t="s">
        <v>261</v>
      </c>
      <c r="IN429" s="91" t="s">
        <v>261</v>
      </c>
      <c r="IO429" s="91" t="s">
        <v>261</v>
      </c>
      <c r="IP429" s="91" t="s">
        <v>261</v>
      </c>
      <c r="IQ429" s="91" t="s">
        <v>261</v>
      </c>
      <c r="IR429" s="91" t="s">
        <v>261</v>
      </c>
      <c r="IS429" s="91" t="s">
        <v>261</v>
      </c>
      <c r="IT429" s="91" t="s">
        <v>261</v>
      </c>
      <c r="IU429" s="91" t="s">
        <v>261</v>
      </c>
      <c r="IV429" s="91" t="s">
        <v>261</v>
      </c>
      <c r="IW429" s="91" t="s">
        <v>261</v>
      </c>
      <c r="IX429" s="91" t="s">
        <v>261</v>
      </c>
      <c r="IY429" s="91" t="s">
        <v>261</v>
      </c>
      <c r="IZ429" s="91" t="s">
        <v>261</v>
      </c>
      <c r="JA429" s="91" t="s">
        <v>261</v>
      </c>
      <c r="JB429" s="91" t="s">
        <v>261</v>
      </c>
      <c r="JC429" s="91" t="s">
        <v>261</v>
      </c>
      <c r="JD429" s="91" t="s">
        <v>261</v>
      </c>
      <c r="JE429" s="91" t="s">
        <v>261</v>
      </c>
      <c r="JF429" s="91" t="s">
        <v>261</v>
      </c>
      <c r="JG429" s="91" t="s">
        <v>261</v>
      </c>
      <c r="JH429" s="91" t="s">
        <v>261</v>
      </c>
      <c r="JI429" s="91" t="s">
        <v>261</v>
      </c>
      <c r="JJ429" s="91" t="s">
        <v>261</v>
      </c>
      <c r="JK429" s="91" t="s">
        <v>261</v>
      </c>
      <c r="JL429" s="91" t="s">
        <v>261</v>
      </c>
      <c r="JM429" s="91" t="s">
        <v>261</v>
      </c>
      <c r="JN429" s="91" t="s">
        <v>261</v>
      </c>
      <c r="JO429" s="91" t="s">
        <v>261</v>
      </c>
      <c r="JP429" s="91" t="s">
        <v>261</v>
      </c>
      <c r="JQ429" s="91" t="s">
        <v>261</v>
      </c>
      <c r="JR429" s="91" t="s">
        <v>261</v>
      </c>
      <c r="JS429" s="91" t="s">
        <v>261</v>
      </c>
      <c r="JT429" s="91" t="s">
        <v>261</v>
      </c>
      <c r="JU429" s="91" t="s">
        <v>261</v>
      </c>
      <c r="JV429" s="91" t="s">
        <v>261</v>
      </c>
      <c r="JW429" s="91" t="s">
        <v>261</v>
      </c>
      <c r="JX429" s="91" t="s">
        <v>261</v>
      </c>
      <c r="JY429" s="91" t="s">
        <v>261</v>
      </c>
      <c r="JZ429" s="91" t="s">
        <v>261</v>
      </c>
      <c r="KA429" s="91" t="s">
        <v>261</v>
      </c>
      <c r="KB429" s="91" t="s">
        <v>261</v>
      </c>
      <c r="KC429" s="91" t="s">
        <v>261</v>
      </c>
      <c r="KD429" s="91" t="s">
        <v>261</v>
      </c>
      <c r="KE429" s="91" t="s">
        <v>261</v>
      </c>
      <c r="KF429" s="91" t="s">
        <v>261</v>
      </c>
      <c r="KG429" s="91" t="s">
        <v>261</v>
      </c>
      <c r="KH429" s="91" t="s">
        <v>261</v>
      </c>
      <c r="KI429" s="91" t="s">
        <v>261</v>
      </c>
      <c r="KJ429" s="91" t="s">
        <v>261</v>
      </c>
      <c r="KK429" s="91" t="s">
        <v>261</v>
      </c>
      <c r="KL429" s="91" t="s">
        <v>261</v>
      </c>
      <c r="KM429" s="91" t="s">
        <v>261</v>
      </c>
      <c r="KN429" s="91" t="s">
        <v>261</v>
      </c>
      <c r="KO429" s="91" t="s">
        <v>261</v>
      </c>
      <c r="KP429" s="91" t="s">
        <v>261</v>
      </c>
      <c r="KQ429" s="91" t="s">
        <v>261</v>
      </c>
      <c r="KR429" s="91" t="s">
        <v>261</v>
      </c>
      <c r="KS429" s="91" t="s">
        <v>261</v>
      </c>
      <c r="KT429" s="91" t="s">
        <v>261</v>
      </c>
      <c r="KU429" s="91" t="s">
        <v>261</v>
      </c>
      <c r="KV429" s="91" t="s">
        <v>261</v>
      </c>
      <c r="KW429" s="91" t="s">
        <v>261</v>
      </c>
      <c r="KX429" s="91" t="s">
        <v>261</v>
      </c>
      <c r="KY429" s="91" t="s">
        <v>261</v>
      </c>
      <c r="KZ429" s="91" t="s">
        <v>261</v>
      </c>
      <c r="LA429" s="91" t="s">
        <v>261</v>
      </c>
      <c r="LB429" s="91" t="s">
        <v>261</v>
      </c>
      <c r="LC429" s="91" t="s">
        <v>261</v>
      </c>
      <c r="LD429" s="91" t="s">
        <v>261</v>
      </c>
      <c r="LE429" s="91" t="s">
        <v>261</v>
      </c>
      <c r="LF429" s="91" t="s">
        <v>261</v>
      </c>
      <c r="LG429" s="91" t="s">
        <v>261</v>
      </c>
      <c r="LH429" s="91" t="s">
        <v>261</v>
      </c>
      <c r="LI429" s="91" t="s">
        <v>261</v>
      </c>
      <c r="LJ429" s="91" t="s">
        <v>261</v>
      </c>
      <c r="LK429" s="91" t="s">
        <v>261</v>
      </c>
      <c r="LL429" s="91" t="s">
        <v>261</v>
      </c>
      <c r="LM429" s="91" t="s">
        <v>261</v>
      </c>
      <c r="LN429" s="91" t="s">
        <v>261</v>
      </c>
      <c r="LO429" s="91" t="s">
        <v>261</v>
      </c>
      <c r="LP429" s="91" t="s">
        <v>261</v>
      </c>
      <c r="LQ429" s="91" t="s">
        <v>261</v>
      </c>
      <c r="LR429" s="91" t="s">
        <v>261</v>
      </c>
      <c r="LS429" s="91" t="s">
        <v>261</v>
      </c>
      <c r="LT429" s="91" t="s">
        <v>261</v>
      </c>
      <c r="LU429" s="91" t="s">
        <v>261</v>
      </c>
      <c r="LV429" s="91" t="s">
        <v>261</v>
      </c>
      <c r="LW429" s="91" t="s">
        <v>261</v>
      </c>
      <c r="LX429" s="91" t="s">
        <v>261</v>
      </c>
      <c r="LY429" s="91" t="s">
        <v>261</v>
      </c>
      <c r="LZ429" s="91" t="s">
        <v>261</v>
      </c>
      <c r="MA429" s="91" t="s">
        <v>261</v>
      </c>
      <c r="MB429" s="91" t="s">
        <v>261</v>
      </c>
      <c r="MC429" s="91" t="s">
        <v>261</v>
      </c>
      <c r="MD429" s="91" t="s">
        <v>261</v>
      </c>
      <c r="ME429" s="91" t="s">
        <v>261</v>
      </c>
      <c r="MF429" s="91" t="s">
        <v>261</v>
      </c>
      <c r="MG429" s="91" t="s">
        <v>261</v>
      </c>
      <c r="MH429" s="91" t="s">
        <v>261</v>
      </c>
      <c r="MI429" s="91" t="s">
        <v>261</v>
      </c>
      <c r="MJ429" s="91" t="s">
        <v>261</v>
      </c>
      <c r="MK429" s="91" t="s">
        <v>261</v>
      </c>
      <c r="ML429" s="91" t="s">
        <v>261</v>
      </c>
      <c r="MM429" s="91" t="s">
        <v>261</v>
      </c>
      <c r="MN429" s="91" t="s">
        <v>261</v>
      </c>
      <c r="MO429" s="91" t="s">
        <v>261</v>
      </c>
      <c r="MP429" s="91" t="s">
        <v>261</v>
      </c>
      <c r="MQ429" s="91" t="s">
        <v>261</v>
      </c>
      <c r="MR429" s="91" t="s">
        <v>261</v>
      </c>
      <c r="MS429" s="91" t="s">
        <v>261</v>
      </c>
      <c r="MT429" s="91" t="s">
        <v>261</v>
      </c>
      <c r="MU429" s="91" t="s">
        <v>261</v>
      </c>
      <c r="MV429" s="91" t="s">
        <v>261</v>
      </c>
      <c r="MW429" s="91" t="s">
        <v>261</v>
      </c>
      <c r="MX429" s="91" t="s">
        <v>261</v>
      </c>
      <c r="MY429" s="91" t="s">
        <v>261</v>
      </c>
      <c r="MZ429" s="91" t="s">
        <v>261</v>
      </c>
      <c r="NA429" s="91" t="s">
        <v>261</v>
      </c>
      <c r="NB429" s="91" t="s">
        <v>261</v>
      </c>
      <c r="NC429" s="91" t="s">
        <v>261</v>
      </c>
      <c r="ND429" s="91" t="s">
        <v>261</v>
      </c>
      <c r="NE429" s="91" t="s">
        <v>261</v>
      </c>
      <c r="NF429" s="91" t="s">
        <v>261</v>
      </c>
      <c r="NG429" s="91" t="s">
        <v>261</v>
      </c>
      <c r="NH429" s="91" t="s">
        <v>261</v>
      </c>
      <c r="NI429" s="91" t="s">
        <v>261</v>
      </c>
      <c r="NJ429" s="91" t="s">
        <v>261</v>
      </c>
      <c r="NK429" s="91" t="s">
        <v>261</v>
      </c>
      <c r="NL429" s="91" t="s">
        <v>261</v>
      </c>
      <c r="NM429" s="91" t="s">
        <v>261</v>
      </c>
      <c r="NN429" s="91" t="s">
        <v>261</v>
      </c>
      <c r="NO429" s="91" t="s">
        <v>261</v>
      </c>
      <c r="NP429" s="91" t="s">
        <v>261</v>
      </c>
      <c r="NQ429" s="91" t="s">
        <v>261</v>
      </c>
      <c r="NR429" s="91" t="s">
        <v>261</v>
      </c>
      <c r="NS429" s="91" t="s">
        <v>261</v>
      </c>
      <c r="NT429" s="91" t="s">
        <v>261</v>
      </c>
      <c r="NU429" s="91" t="s">
        <v>261</v>
      </c>
      <c r="NV429" s="91" t="s">
        <v>261</v>
      </c>
      <c r="NW429" s="91" t="s">
        <v>261</v>
      </c>
      <c r="NX429" s="91" t="s">
        <v>261</v>
      </c>
      <c r="NY429" s="91" t="s">
        <v>261</v>
      </c>
      <c r="NZ429" s="91" t="s">
        <v>261</v>
      </c>
      <c r="OA429" s="91" t="s">
        <v>261</v>
      </c>
      <c r="OB429" s="91" t="s">
        <v>261</v>
      </c>
      <c r="OC429" s="91" t="s">
        <v>261</v>
      </c>
      <c r="OD429" s="91" t="s">
        <v>261</v>
      </c>
      <c r="OE429" s="91" t="s">
        <v>261</v>
      </c>
      <c r="OF429" s="91" t="s">
        <v>261</v>
      </c>
      <c r="OG429" s="91" t="s">
        <v>261</v>
      </c>
      <c r="OH429" s="91" t="s">
        <v>261</v>
      </c>
      <c r="OI429" s="91" t="s">
        <v>261</v>
      </c>
      <c r="OJ429" s="91" t="s">
        <v>261</v>
      </c>
      <c r="OK429" s="91" t="s">
        <v>261</v>
      </c>
      <c r="OL429" s="91" t="s">
        <v>261</v>
      </c>
      <c r="OM429" s="91" t="s">
        <v>261</v>
      </c>
      <c r="ON429" s="91" t="s">
        <v>261</v>
      </c>
      <c r="OO429" s="91" t="s">
        <v>261</v>
      </c>
      <c r="OP429" s="91" t="s">
        <v>261</v>
      </c>
      <c r="OQ429" s="91" t="s">
        <v>261</v>
      </c>
      <c r="OR429" s="91" t="s">
        <v>261</v>
      </c>
      <c r="OS429" s="91" t="s">
        <v>261</v>
      </c>
      <c r="OT429" s="91" t="s">
        <v>261</v>
      </c>
      <c r="OU429" s="91" t="s">
        <v>261</v>
      </c>
      <c r="OV429" s="91" t="s">
        <v>261</v>
      </c>
      <c r="OW429" s="91" t="s">
        <v>261</v>
      </c>
      <c r="OX429" s="91" t="s">
        <v>261</v>
      </c>
      <c r="OY429" s="91" t="s">
        <v>261</v>
      </c>
      <c r="OZ429" s="91" t="s">
        <v>261</v>
      </c>
      <c r="PA429" s="91" t="s">
        <v>261</v>
      </c>
      <c r="PB429" s="91" t="s">
        <v>261</v>
      </c>
      <c r="PC429" s="91" t="s">
        <v>261</v>
      </c>
      <c r="PD429" s="91" t="s">
        <v>261</v>
      </c>
      <c r="PE429" s="91" t="s">
        <v>261</v>
      </c>
      <c r="PF429" s="91" t="s">
        <v>261</v>
      </c>
      <c r="PG429" s="91" t="s">
        <v>261</v>
      </c>
      <c r="PH429" s="91" t="s">
        <v>261</v>
      </c>
      <c r="PI429" s="91" t="s">
        <v>261</v>
      </c>
      <c r="PJ429" s="91" t="s">
        <v>261</v>
      </c>
      <c r="PK429" s="91" t="s">
        <v>261</v>
      </c>
      <c r="PL429" s="91" t="s">
        <v>261</v>
      </c>
      <c r="PM429" s="91" t="s">
        <v>261</v>
      </c>
      <c r="PN429" s="91" t="s">
        <v>261</v>
      </c>
      <c r="PO429" s="91" t="s">
        <v>261</v>
      </c>
      <c r="PP429" s="91" t="s">
        <v>261</v>
      </c>
      <c r="PQ429" s="91" t="s">
        <v>261</v>
      </c>
      <c r="PR429" s="91" t="s">
        <v>261</v>
      </c>
      <c r="PS429" s="91" t="s">
        <v>261</v>
      </c>
      <c r="PT429" s="91" t="s">
        <v>261</v>
      </c>
      <c r="PU429" s="91" t="s">
        <v>261</v>
      </c>
      <c r="PV429" s="91" t="s">
        <v>261</v>
      </c>
      <c r="PW429" s="91" t="s">
        <v>261</v>
      </c>
      <c r="PX429" s="91" t="s">
        <v>261</v>
      </c>
      <c r="PY429" s="91" t="s">
        <v>261</v>
      </c>
      <c r="PZ429" s="91" t="s">
        <v>261</v>
      </c>
      <c r="QA429" s="91" t="s">
        <v>261</v>
      </c>
      <c r="QB429" s="91" t="s">
        <v>261</v>
      </c>
      <c r="QC429" s="91" t="s">
        <v>261</v>
      </c>
      <c r="QD429" s="91" t="s">
        <v>261</v>
      </c>
      <c r="QE429" s="91" t="s">
        <v>261</v>
      </c>
      <c r="QF429" s="91" t="s">
        <v>261</v>
      </c>
      <c r="QG429" s="91" t="s">
        <v>261</v>
      </c>
      <c r="QH429" s="91" t="s">
        <v>261</v>
      </c>
      <c r="QI429" s="91" t="s">
        <v>261</v>
      </c>
      <c r="QJ429" s="91" t="s">
        <v>261</v>
      </c>
      <c r="QK429" s="91" t="s">
        <v>261</v>
      </c>
      <c r="QL429" s="91" t="s">
        <v>261</v>
      </c>
      <c r="QM429" s="91" t="s">
        <v>261</v>
      </c>
      <c r="QN429" s="91" t="s">
        <v>261</v>
      </c>
      <c r="QO429" s="91" t="s">
        <v>261</v>
      </c>
      <c r="QP429" s="91" t="s">
        <v>261</v>
      </c>
      <c r="QQ429" s="91" t="s">
        <v>261</v>
      </c>
      <c r="QR429" s="91" t="s">
        <v>261</v>
      </c>
      <c r="QS429" s="91" t="s">
        <v>261</v>
      </c>
      <c r="QT429" s="91" t="s">
        <v>261</v>
      </c>
      <c r="QU429" s="91" t="s">
        <v>261</v>
      </c>
      <c r="QV429" s="91" t="s">
        <v>261</v>
      </c>
      <c r="QW429" s="91" t="s">
        <v>261</v>
      </c>
      <c r="QX429" s="91" t="s">
        <v>261</v>
      </c>
      <c r="QY429" s="91" t="s">
        <v>261</v>
      </c>
      <c r="QZ429" s="91" t="s">
        <v>261</v>
      </c>
      <c r="RA429" s="91" t="s">
        <v>261</v>
      </c>
      <c r="RB429" s="91" t="s">
        <v>261</v>
      </c>
      <c r="RC429" s="91" t="s">
        <v>261</v>
      </c>
      <c r="RD429" s="91" t="s">
        <v>261</v>
      </c>
      <c r="RE429" s="91" t="s">
        <v>261</v>
      </c>
      <c r="RF429" s="91" t="s">
        <v>261</v>
      </c>
      <c r="RG429" s="91" t="s">
        <v>261</v>
      </c>
      <c r="RH429" s="91" t="s">
        <v>261</v>
      </c>
      <c r="RI429" s="91" t="s">
        <v>261</v>
      </c>
      <c r="RJ429" s="91" t="s">
        <v>261</v>
      </c>
      <c r="RK429" s="91" t="s">
        <v>261</v>
      </c>
      <c r="RL429" s="91" t="s">
        <v>261</v>
      </c>
      <c r="RM429" s="91" t="s">
        <v>261</v>
      </c>
      <c r="RN429" s="91" t="s">
        <v>261</v>
      </c>
      <c r="RO429" s="91" t="s">
        <v>261</v>
      </c>
      <c r="RP429" s="91" t="s">
        <v>261</v>
      </c>
      <c r="RQ429" s="91" t="s">
        <v>261</v>
      </c>
      <c r="RR429" s="91" t="s">
        <v>261</v>
      </c>
      <c r="RS429" s="91" t="s">
        <v>261</v>
      </c>
      <c r="RT429" s="91" t="s">
        <v>261</v>
      </c>
      <c r="RU429" s="91" t="s">
        <v>261</v>
      </c>
      <c r="RV429" s="91" t="s">
        <v>261</v>
      </c>
      <c r="RW429" s="91" t="s">
        <v>261</v>
      </c>
      <c r="RX429" s="91" t="s">
        <v>261</v>
      </c>
      <c r="RY429" s="91" t="s">
        <v>261</v>
      </c>
      <c r="RZ429" s="91" t="s">
        <v>261</v>
      </c>
      <c r="SA429" s="91" t="s">
        <v>261</v>
      </c>
      <c r="SB429" s="91" t="s">
        <v>261</v>
      </c>
      <c r="SC429" s="91" t="s">
        <v>261</v>
      </c>
      <c r="SD429" s="91" t="s">
        <v>261</v>
      </c>
      <c r="SE429" s="91" t="s">
        <v>261</v>
      </c>
      <c r="SF429" s="91" t="s">
        <v>261</v>
      </c>
      <c r="SG429" s="91" t="s">
        <v>261</v>
      </c>
      <c r="SH429" s="91" t="s">
        <v>261</v>
      </c>
      <c r="SI429" s="91" t="s">
        <v>261</v>
      </c>
      <c r="SJ429" s="91" t="s">
        <v>261</v>
      </c>
      <c r="SK429" s="91" t="s">
        <v>261</v>
      </c>
      <c r="SL429" s="91" t="s">
        <v>261</v>
      </c>
      <c r="SM429" s="91" t="s">
        <v>261</v>
      </c>
      <c r="SN429" s="91" t="s">
        <v>261</v>
      </c>
      <c r="SO429" s="91" t="s">
        <v>261</v>
      </c>
      <c r="SP429" s="91" t="s">
        <v>261</v>
      </c>
      <c r="SQ429" s="91" t="s">
        <v>261</v>
      </c>
      <c r="SR429" s="91" t="s">
        <v>261</v>
      </c>
      <c r="SS429" s="91" t="s">
        <v>261</v>
      </c>
      <c r="ST429" s="91" t="s">
        <v>261</v>
      </c>
      <c r="SU429" s="91" t="s">
        <v>261</v>
      </c>
      <c r="SV429" s="91" t="s">
        <v>261</v>
      </c>
      <c r="SW429" s="91" t="s">
        <v>261</v>
      </c>
      <c r="SX429" s="91" t="s">
        <v>261</v>
      </c>
      <c r="SY429" s="91" t="s">
        <v>261</v>
      </c>
      <c r="SZ429" s="91" t="s">
        <v>261</v>
      </c>
      <c r="TA429" s="91" t="s">
        <v>261</v>
      </c>
      <c r="TB429" s="91" t="s">
        <v>261</v>
      </c>
      <c r="TC429" s="91" t="s">
        <v>261</v>
      </c>
      <c r="TD429" s="91" t="s">
        <v>261</v>
      </c>
      <c r="TE429" s="91" t="s">
        <v>261</v>
      </c>
      <c r="TF429" s="91" t="s">
        <v>261</v>
      </c>
      <c r="TG429" s="91" t="s">
        <v>261</v>
      </c>
      <c r="TH429" s="91" t="s">
        <v>261</v>
      </c>
      <c r="TI429" s="91" t="s">
        <v>261</v>
      </c>
      <c r="TJ429" s="91" t="s">
        <v>261</v>
      </c>
      <c r="TK429" s="91" t="s">
        <v>261</v>
      </c>
      <c r="TL429" s="91" t="s">
        <v>261</v>
      </c>
      <c r="TM429" s="91" t="s">
        <v>261</v>
      </c>
      <c r="TN429" s="91" t="s">
        <v>261</v>
      </c>
      <c r="TO429" s="91" t="s">
        <v>261</v>
      </c>
      <c r="TP429" s="91" t="s">
        <v>261</v>
      </c>
      <c r="TQ429" s="91" t="s">
        <v>261</v>
      </c>
      <c r="TR429" s="91" t="s">
        <v>261</v>
      </c>
      <c r="TS429" s="91" t="s">
        <v>261</v>
      </c>
      <c r="TT429" s="91" t="s">
        <v>261</v>
      </c>
      <c r="TU429" s="91" t="s">
        <v>261</v>
      </c>
      <c r="TV429" s="91" t="s">
        <v>261</v>
      </c>
      <c r="TW429" s="91" t="s">
        <v>261</v>
      </c>
      <c r="TX429" s="91" t="s">
        <v>261</v>
      </c>
      <c r="TY429" s="91" t="s">
        <v>261</v>
      </c>
      <c r="TZ429" s="91" t="s">
        <v>261</v>
      </c>
      <c r="UA429" s="91" t="s">
        <v>261</v>
      </c>
      <c r="UB429" s="91" t="s">
        <v>261</v>
      </c>
      <c r="UC429" s="91" t="s">
        <v>261</v>
      </c>
      <c r="UD429" s="91" t="s">
        <v>261</v>
      </c>
      <c r="UE429" s="91" t="s">
        <v>261</v>
      </c>
      <c r="UF429" s="91" t="s">
        <v>261</v>
      </c>
      <c r="UG429" s="91" t="s">
        <v>261</v>
      </c>
      <c r="UH429" s="91" t="s">
        <v>261</v>
      </c>
      <c r="UI429" s="91" t="s">
        <v>261</v>
      </c>
      <c r="UJ429" s="91" t="s">
        <v>261</v>
      </c>
      <c r="UK429" s="91" t="s">
        <v>261</v>
      </c>
      <c r="UL429" s="91" t="s">
        <v>261</v>
      </c>
      <c r="UM429" s="91" t="s">
        <v>261</v>
      </c>
      <c r="UN429" s="91" t="s">
        <v>261</v>
      </c>
      <c r="UO429" s="91" t="s">
        <v>261</v>
      </c>
      <c r="UP429" s="91" t="s">
        <v>261</v>
      </c>
      <c r="UQ429" s="91" t="s">
        <v>261</v>
      </c>
      <c r="UR429" s="91" t="s">
        <v>261</v>
      </c>
      <c r="US429" s="91" t="s">
        <v>261</v>
      </c>
      <c r="UT429" s="91" t="s">
        <v>261</v>
      </c>
      <c r="UU429" s="91" t="s">
        <v>261</v>
      </c>
      <c r="UV429" s="91" t="s">
        <v>261</v>
      </c>
      <c r="UW429" s="91" t="s">
        <v>261</v>
      </c>
      <c r="UX429" s="91" t="s">
        <v>261</v>
      </c>
      <c r="UY429" s="91" t="s">
        <v>261</v>
      </c>
      <c r="UZ429" s="91" t="s">
        <v>261</v>
      </c>
      <c r="VA429" s="91" t="s">
        <v>261</v>
      </c>
      <c r="VB429" s="91" t="s">
        <v>261</v>
      </c>
      <c r="VC429" s="91" t="s">
        <v>261</v>
      </c>
      <c r="VD429" s="91" t="s">
        <v>261</v>
      </c>
      <c r="VE429" s="91" t="s">
        <v>261</v>
      </c>
      <c r="VF429" s="91" t="s">
        <v>261</v>
      </c>
      <c r="VG429" s="91" t="s">
        <v>261</v>
      </c>
      <c r="VH429" s="91" t="s">
        <v>261</v>
      </c>
      <c r="VI429" s="91" t="s">
        <v>261</v>
      </c>
      <c r="VJ429" s="91" t="s">
        <v>261</v>
      </c>
      <c r="VK429" s="91" t="s">
        <v>261</v>
      </c>
      <c r="VL429" s="91" t="s">
        <v>261</v>
      </c>
      <c r="VM429" s="91" t="s">
        <v>261</v>
      </c>
      <c r="VN429" s="91" t="s">
        <v>261</v>
      </c>
      <c r="VO429" s="91" t="s">
        <v>261</v>
      </c>
      <c r="VP429" s="91" t="s">
        <v>261</v>
      </c>
      <c r="VQ429" s="91" t="s">
        <v>261</v>
      </c>
      <c r="VR429" s="91" t="s">
        <v>261</v>
      </c>
      <c r="VS429" s="91" t="s">
        <v>261</v>
      </c>
      <c r="VT429" s="91" t="s">
        <v>261</v>
      </c>
      <c r="VU429" s="91" t="s">
        <v>261</v>
      </c>
      <c r="VV429" s="91" t="s">
        <v>261</v>
      </c>
      <c r="VW429" s="91" t="s">
        <v>261</v>
      </c>
      <c r="VX429" s="91" t="s">
        <v>261</v>
      </c>
      <c r="VY429" s="91" t="s">
        <v>261</v>
      </c>
      <c r="VZ429" s="91" t="s">
        <v>261</v>
      </c>
      <c r="WA429" s="91" t="s">
        <v>261</v>
      </c>
      <c r="WB429" s="91" t="s">
        <v>261</v>
      </c>
      <c r="WC429" s="91" t="s">
        <v>261</v>
      </c>
      <c r="WD429" s="91" t="s">
        <v>261</v>
      </c>
      <c r="WE429" s="91" t="s">
        <v>261</v>
      </c>
      <c r="WF429" s="91" t="s">
        <v>261</v>
      </c>
      <c r="WG429" s="91" t="s">
        <v>261</v>
      </c>
      <c r="WH429" s="91" t="s">
        <v>261</v>
      </c>
      <c r="WI429" s="91" t="s">
        <v>261</v>
      </c>
      <c r="WJ429" s="91" t="s">
        <v>261</v>
      </c>
      <c r="WK429" s="91" t="s">
        <v>261</v>
      </c>
      <c r="WL429" s="91" t="s">
        <v>261</v>
      </c>
      <c r="WM429" s="91" t="s">
        <v>261</v>
      </c>
      <c r="WN429" s="91" t="s">
        <v>261</v>
      </c>
      <c r="WO429" s="91" t="s">
        <v>261</v>
      </c>
      <c r="WP429" s="91" t="s">
        <v>261</v>
      </c>
      <c r="WQ429" s="91" t="s">
        <v>261</v>
      </c>
      <c r="WR429" s="91" t="s">
        <v>261</v>
      </c>
      <c r="WS429" s="91" t="s">
        <v>261</v>
      </c>
      <c r="WT429" s="91" t="s">
        <v>261</v>
      </c>
      <c r="WU429" s="91" t="s">
        <v>261</v>
      </c>
      <c r="WV429" s="91" t="s">
        <v>261</v>
      </c>
      <c r="WW429" s="91" t="s">
        <v>261</v>
      </c>
      <c r="WX429" s="91" t="s">
        <v>261</v>
      </c>
      <c r="WY429" s="91" t="s">
        <v>261</v>
      </c>
      <c r="WZ429" s="91" t="s">
        <v>261</v>
      </c>
      <c r="XA429" s="91" t="s">
        <v>261</v>
      </c>
      <c r="XB429" s="91" t="s">
        <v>261</v>
      </c>
      <c r="XC429" s="91" t="s">
        <v>261</v>
      </c>
      <c r="XD429" s="91" t="s">
        <v>261</v>
      </c>
      <c r="XE429" s="91" t="s">
        <v>261</v>
      </c>
      <c r="XF429" s="91" t="s">
        <v>261</v>
      </c>
      <c r="XG429" s="91" t="s">
        <v>261</v>
      </c>
      <c r="XH429" s="91" t="s">
        <v>261</v>
      </c>
      <c r="XI429" s="91" t="s">
        <v>261</v>
      </c>
      <c r="XJ429" s="91" t="s">
        <v>261</v>
      </c>
      <c r="XK429" s="91" t="s">
        <v>261</v>
      </c>
      <c r="XL429" s="91" t="s">
        <v>261</v>
      </c>
      <c r="XM429" s="91" t="s">
        <v>261</v>
      </c>
      <c r="XN429" s="91" t="s">
        <v>261</v>
      </c>
      <c r="XO429" s="91" t="s">
        <v>261</v>
      </c>
      <c r="XP429" s="91" t="s">
        <v>261</v>
      </c>
      <c r="XQ429" s="91" t="s">
        <v>261</v>
      </c>
      <c r="XR429" s="91" t="s">
        <v>261</v>
      </c>
      <c r="XS429" s="91" t="s">
        <v>261</v>
      </c>
      <c r="XT429" s="91" t="s">
        <v>261</v>
      </c>
      <c r="XU429" s="91" t="s">
        <v>261</v>
      </c>
      <c r="XV429" s="91" t="s">
        <v>261</v>
      </c>
      <c r="XW429" s="91" t="s">
        <v>261</v>
      </c>
      <c r="XX429" s="91" t="s">
        <v>261</v>
      </c>
      <c r="XY429" s="91" t="s">
        <v>261</v>
      </c>
      <c r="XZ429" s="91" t="s">
        <v>261</v>
      </c>
      <c r="YA429" s="91" t="s">
        <v>261</v>
      </c>
      <c r="YB429" s="91" t="s">
        <v>261</v>
      </c>
      <c r="YC429" s="91" t="s">
        <v>261</v>
      </c>
      <c r="YD429" s="91" t="s">
        <v>261</v>
      </c>
      <c r="YE429" s="91" t="s">
        <v>261</v>
      </c>
      <c r="YF429" s="91" t="s">
        <v>261</v>
      </c>
      <c r="YG429" s="91" t="s">
        <v>261</v>
      </c>
      <c r="YH429" s="91" t="s">
        <v>261</v>
      </c>
      <c r="YI429" s="91" t="s">
        <v>261</v>
      </c>
      <c r="YJ429" s="91" t="s">
        <v>261</v>
      </c>
      <c r="YK429" s="91" t="s">
        <v>261</v>
      </c>
      <c r="YL429" s="91" t="s">
        <v>261</v>
      </c>
      <c r="YM429" s="91" t="s">
        <v>261</v>
      </c>
      <c r="YN429" s="91" t="s">
        <v>261</v>
      </c>
      <c r="YO429" s="91" t="s">
        <v>261</v>
      </c>
      <c r="YP429" s="91" t="s">
        <v>261</v>
      </c>
      <c r="YQ429" s="91" t="s">
        <v>261</v>
      </c>
      <c r="YR429" s="91" t="s">
        <v>261</v>
      </c>
      <c r="YS429" s="91" t="s">
        <v>261</v>
      </c>
      <c r="YT429" s="91" t="s">
        <v>261</v>
      </c>
      <c r="YU429" s="91" t="s">
        <v>261</v>
      </c>
      <c r="YV429" s="91" t="s">
        <v>261</v>
      </c>
      <c r="YW429" s="91" t="s">
        <v>261</v>
      </c>
      <c r="YX429" s="91" t="s">
        <v>261</v>
      </c>
      <c r="YY429" s="91" t="s">
        <v>261</v>
      </c>
      <c r="YZ429" s="91" t="s">
        <v>261</v>
      </c>
      <c r="ZA429" s="91" t="s">
        <v>261</v>
      </c>
      <c r="ZB429" s="91" t="s">
        <v>261</v>
      </c>
      <c r="ZC429" s="91" t="s">
        <v>261</v>
      </c>
      <c r="ZD429" s="91" t="s">
        <v>261</v>
      </c>
      <c r="ZE429" s="91" t="s">
        <v>261</v>
      </c>
      <c r="ZF429" s="91" t="s">
        <v>261</v>
      </c>
      <c r="ZG429" s="91" t="s">
        <v>261</v>
      </c>
      <c r="ZH429" s="91" t="s">
        <v>261</v>
      </c>
      <c r="ZI429" s="91" t="s">
        <v>261</v>
      </c>
      <c r="ZJ429" s="91" t="s">
        <v>261</v>
      </c>
      <c r="ZK429" s="91" t="s">
        <v>261</v>
      </c>
      <c r="ZL429" s="91" t="s">
        <v>261</v>
      </c>
      <c r="ZM429" s="91" t="s">
        <v>261</v>
      </c>
      <c r="ZN429" s="91" t="s">
        <v>261</v>
      </c>
      <c r="ZO429" s="91" t="s">
        <v>261</v>
      </c>
      <c r="ZP429" s="91" t="s">
        <v>261</v>
      </c>
      <c r="ZQ429" s="91" t="s">
        <v>261</v>
      </c>
      <c r="ZR429" s="91" t="s">
        <v>261</v>
      </c>
      <c r="ZS429" s="91" t="s">
        <v>261</v>
      </c>
      <c r="ZT429" s="91" t="s">
        <v>261</v>
      </c>
      <c r="ZU429" s="91" t="s">
        <v>261</v>
      </c>
      <c r="ZV429" s="91" t="s">
        <v>261</v>
      </c>
      <c r="ZW429" s="91" t="s">
        <v>261</v>
      </c>
      <c r="ZX429" s="91" t="s">
        <v>261</v>
      </c>
      <c r="ZY429" s="91" t="s">
        <v>261</v>
      </c>
      <c r="ZZ429" s="91" t="s">
        <v>261</v>
      </c>
      <c r="AAA429" s="91" t="s">
        <v>261</v>
      </c>
      <c r="AAB429" s="91" t="s">
        <v>261</v>
      </c>
      <c r="AAC429" s="91" t="s">
        <v>261</v>
      </c>
      <c r="AAD429" s="91" t="s">
        <v>261</v>
      </c>
      <c r="AAE429" s="91" t="s">
        <v>261</v>
      </c>
      <c r="AAF429" s="91" t="s">
        <v>261</v>
      </c>
      <c r="AAG429" s="91" t="s">
        <v>261</v>
      </c>
      <c r="AAH429" s="91" t="s">
        <v>261</v>
      </c>
      <c r="AAI429" s="91" t="s">
        <v>261</v>
      </c>
      <c r="AAJ429" s="91" t="s">
        <v>261</v>
      </c>
      <c r="AAK429" s="91" t="s">
        <v>261</v>
      </c>
      <c r="AAL429" s="91" t="s">
        <v>261</v>
      </c>
      <c r="AAM429" s="91" t="s">
        <v>261</v>
      </c>
      <c r="AAN429" s="91" t="s">
        <v>261</v>
      </c>
      <c r="AAO429" s="91" t="s">
        <v>261</v>
      </c>
      <c r="AAP429" s="91" t="s">
        <v>261</v>
      </c>
      <c r="AAQ429" s="91" t="s">
        <v>261</v>
      </c>
      <c r="AAR429" s="91" t="s">
        <v>261</v>
      </c>
      <c r="AAS429" s="91" t="s">
        <v>261</v>
      </c>
      <c r="AAT429" s="91" t="s">
        <v>261</v>
      </c>
      <c r="AAU429" s="91" t="s">
        <v>261</v>
      </c>
      <c r="AAV429" s="91" t="s">
        <v>261</v>
      </c>
      <c r="AAW429" s="91" t="s">
        <v>261</v>
      </c>
      <c r="AAX429" s="91" t="s">
        <v>261</v>
      </c>
      <c r="AAY429" s="91" t="s">
        <v>261</v>
      </c>
      <c r="AAZ429" s="91" t="s">
        <v>261</v>
      </c>
      <c r="ABA429" s="91" t="s">
        <v>261</v>
      </c>
      <c r="ABB429" s="91" t="s">
        <v>261</v>
      </c>
      <c r="ABC429" s="91" t="s">
        <v>261</v>
      </c>
      <c r="ABD429" s="91" t="s">
        <v>261</v>
      </c>
      <c r="ABE429" s="91" t="s">
        <v>261</v>
      </c>
      <c r="ABF429" s="91" t="s">
        <v>261</v>
      </c>
      <c r="ABG429" s="91" t="s">
        <v>261</v>
      </c>
      <c r="ABH429" s="91" t="s">
        <v>261</v>
      </c>
      <c r="ABI429" s="91" t="s">
        <v>261</v>
      </c>
      <c r="ABJ429" s="91" t="s">
        <v>261</v>
      </c>
      <c r="ABK429" s="91" t="s">
        <v>261</v>
      </c>
      <c r="ABL429" s="91" t="s">
        <v>261</v>
      </c>
      <c r="ABM429" s="91" t="s">
        <v>261</v>
      </c>
      <c r="ABN429" s="91" t="s">
        <v>261</v>
      </c>
      <c r="ABO429" s="91" t="s">
        <v>261</v>
      </c>
      <c r="ABP429" s="91" t="s">
        <v>261</v>
      </c>
      <c r="ABQ429" s="91" t="s">
        <v>261</v>
      </c>
      <c r="ABR429" s="91" t="s">
        <v>261</v>
      </c>
      <c r="ABS429" s="91" t="s">
        <v>261</v>
      </c>
      <c r="ABT429" s="91" t="s">
        <v>261</v>
      </c>
      <c r="ABU429" s="91" t="s">
        <v>261</v>
      </c>
      <c r="ABV429" s="91" t="s">
        <v>261</v>
      </c>
      <c r="ABW429" s="91" t="s">
        <v>261</v>
      </c>
      <c r="ABX429" s="91" t="s">
        <v>261</v>
      </c>
      <c r="ABY429" s="91" t="s">
        <v>261</v>
      </c>
      <c r="ABZ429" s="91" t="s">
        <v>261</v>
      </c>
      <c r="ACA429" s="91" t="s">
        <v>261</v>
      </c>
      <c r="ACB429" s="91" t="s">
        <v>261</v>
      </c>
      <c r="ACC429" s="91" t="s">
        <v>261</v>
      </c>
      <c r="ACD429" s="91" t="s">
        <v>261</v>
      </c>
      <c r="ACE429" s="91" t="s">
        <v>261</v>
      </c>
      <c r="ACF429" s="91" t="s">
        <v>261</v>
      </c>
      <c r="ACG429" s="91" t="s">
        <v>261</v>
      </c>
      <c r="ACH429" s="91" t="s">
        <v>261</v>
      </c>
      <c r="ACI429" s="91" t="s">
        <v>261</v>
      </c>
      <c r="ACJ429" s="91" t="s">
        <v>261</v>
      </c>
      <c r="ACK429" s="91" t="s">
        <v>261</v>
      </c>
      <c r="ACL429" s="91" t="s">
        <v>261</v>
      </c>
      <c r="ACM429" s="91" t="s">
        <v>261</v>
      </c>
      <c r="ACN429" s="91" t="s">
        <v>261</v>
      </c>
      <c r="ACO429" s="91" t="s">
        <v>261</v>
      </c>
      <c r="ACP429" s="91" t="s">
        <v>261</v>
      </c>
      <c r="ACQ429" s="91" t="s">
        <v>261</v>
      </c>
      <c r="ACR429" s="91" t="s">
        <v>261</v>
      </c>
      <c r="ACS429" s="91" t="s">
        <v>261</v>
      </c>
      <c r="ACT429" s="91" t="s">
        <v>261</v>
      </c>
      <c r="ACU429" s="91" t="s">
        <v>261</v>
      </c>
      <c r="ACV429" s="91" t="s">
        <v>261</v>
      </c>
      <c r="ACW429" s="91" t="s">
        <v>261</v>
      </c>
      <c r="ACX429" s="91" t="s">
        <v>261</v>
      </c>
      <c r="ACY429" s="91" t="s">
        <v>261</v>
      </c>
      <c r="ACZ429" s="91" t="s">
        <v>261</v>
      </c>
      <c r="ADA429" s="91" t="s">
        <v>261</v>
      </c>
      <c r="ADB429" s="91" t="s">
        <v>261</v>
      </c>
      <c r="ADC429" s="91" t="s">
        <v>261</v>
      </c>
      <c r="ADD429" s="91" t="s">
        <v>261</v>
      </c>
      <c r="ADE429" s="91" t="s">
        <v>261</v>
      </c>
      <c r="ADF429" s="91" t="s">
        <v>261</v>
      </c>
      <c r="ADG429" s="91" t="s">
        <v>261</v>
      </c>
      <c r="ADH429" s="91" t="s">
        <v>261</v>
      </c>
      <c r="ADI429" s="91" t="s">
        <v>261</v>
      </c>
      <c r="ADJ429" s="91" t="s">
        <v>261</v>
      </c>
      <c r="ADK429" s="91" t="s">
        <v>261</v>
      </c>
      <c r="ADL429" s="91" t="s">
        <v>261</v>
      </c>
      <c r="ADM429" s="91" t="s">
        <v>261</v>
      </c>
      <c r="ADN429" s="91" t="s">
        <v>261</v>
      </c>
      <c r="ADO429" s="91" t="s">
        <v>261</v>
      </c>
      <c r="ADP429" s="91" t="s">
        <v>261</v>
      </c>
      <c r="ADQ429" s="91" t="s">
        <v>261</v>
      </c>
      <c r="ADR429" s="91" t="s">
        <v>261</v>
      </c>
      <c r="ADS429" s="91" t="s">
        <v>261</v>
      </c>
      <c r="ADT429" s="91" t="s">
        <v>261</v>
      </c>
      <c r="ADU429" s="91" t="s">
        <v>261</v>
      </c>
      <c r="ADV429" s="91" t="s">
        <v>261</v>
      </c>
      <c r="ADW429" s="91" t="s">
        <v>261</v>
      </c>
      <c r="ADX429" s="91" t="s">
        <v>261</v>
      </c>
      <c r="ADY429" s="91" t="s">
        <v>261</v>
      </c>
      <c r="ADZ429" s="91" t="s">
        <v>261</v>
      </c>
      <c r="AEA429" s="91" t="s">
        <v>261</v>
      </c>
      <c r="AEB429" s="91" t="s">
        <v>261</v>
      </c>
      <c r="AEC429" s="91" t="s">
        <v>261</v>
      </c>
      <c r="AED429" s="91" t="s">
        <v>261</v>
      </c>
      <c r="AEE429" s="91" t="s">
        <v>261</v>
      </c>
      <c r="AEF429" s="91" t="s">
        <v>261</v>
      </c>
      <c r="AEG429" s="91" t="s">
        <v>261</v>
      </c>
      <c r="AEH429" s="91" t="s">
        <v>261</v>
      </c>
      <c r="AEI429" s="91" t="s">
        <v>261</v>
      </c>
      <c r="AEJ429" s="91" t="s">
        <v>261</v>
      </c>
      <c r="AEK429" s="91" t="s">
        <v>261</v>
      </c>
      <c r="AEL429" s="91" t="s">
        <v>261</v>
      </c>
      <c r="AEM429" s="91" t="s">
        <v>261</v>
      </c>
      <c r="AEN429" s="91" t="s">
        <v>261</v>
      </c>
      <c r="AEO429" s="91" t="s">
        <v>261</v>
      </c>
      <c r="AEP429" s="91" t="s">
        <v>261</v>
      </c>
      <c r="AEQ429" s="91" t="s">
        <v>261</v>
      </c>
      <c r="AER429" s="91" t="s">
        <v>261</v>
      </c>
      <c r="AES429" s="91" t="s">
        <v>261</v>
      </c>
      <c r="AET429" s="91" t="s">
        <v>261</v>
      </c>
      <c r="AEU429" s="91" t="s">
        <v>261</v>
      </c>
      <c r="AEV429" s="91" t="s">
        <v>261</v>
      </c>
      <c r="AEW429" s="91" t="s">
        <v>261</v>
      </c>
      <c r="AEX429" s="91" t="s">
        <v>261</v>
      </c>
      <c r="AEY429" s="91" t="s">
        <v>261</v>
      </c>
      <c r="AEZ429" s="91" t="s">
        <v>261</v>
      </c>
      <c r="AFA429" s="91" t="s">
        <v>261</v>
      </c>
      <c r="AFB429" s="91" t="s">
        <v>261</v>
      </c>
      <c r="AFC429" s="91" t="s">
        <v>261</v>
      </c>
      <c r="AFD429" s="91" t="s">
        <v>261</v>
      </c>
      <c r="AFE429" s="91" t="s">
        <v>261</v>
      </c>
      <c r="AFF429" s="91" t="s">
        <v>261</v>
      </c>
      <c r="AFG429" s="91" t="s">
        <v>261</v>
      </c>
      <c r="AFH429" s="91" t="s">
        <v>261</v>
      </c>
      <c r="AFI429" s="91" t="s">
        <v>261</v>
      </c>
      <c r="AFJ429" s="91" t="s">
        <v>261</v>
      </c>
      <c r="AFK429" s="91" t="s">
        <v>261</v>
      </c>
      <c r="AFL429" s="91" t="s">
        <v>261</v>
      </c>
      <c r="AFM429" s="91" t="s">
        <v>261</v>
      </c>
      <c r="AFN429" s="91" t="s">
        <v>261</v>
      </c>
      <c r="AFO429" s="91" t="s">
        <v>261</v>
      </c>
      <c r="AFP429" s="91" t="s">
        <v>261</v>
      </c>
      <c r="AFQ429" s="91" t="s">
        <v>261</v>
      </c>
      <c r="AFR429" s="91" t="s">
        <v>261</v>
      </c>
      <c r="AFS429" s="91" t="s">
        <v>261</v>
      </c>
      <c r="AFT429" s="91" t="s">
        <v>261</v>
      </c>
      <c r="AFU429" s="91" t="s">
        <v>261</v>
      </c>
      <c r="AFV429" s="91" t="s">
        <v>261</v>
      </c>
      <c r="AFW429" s="91" t="s">
        <v>261</v>
      </c>
      <c r="AFX429" s="91" t="s">
        <v>261</v>
      </c>
      <c r="AFY429" s="91" t="s">
        <v>261</v>
      </c>
      <c r="AFZ429" s="91" t="s">
        <v>261</v>
      </c>
      <c r="AGA429" s="91" t="s">
        <v>261</v>
      </c>
      <c r="AGB429" s="91" t="s">
        <v>261</v>
      </c>
      <c r="AGC429" s="91" t="s">
        <v>261</v>
      </c>
      <c r="AGD429" s="91" t="s">
        <v>261</v>
      </c>
      <c r="AGE429" s="91" t="s">
        <v>261</v>
      </c>
      <c r="AGF429" s="91" t="s">
        <v>261</v>
      </c>
      <c r="AGG429" s="91" t="s">
        <v>261</v>
      </c>
      <c r="AGH429" s="91" t="s">
        <v>261</v>
      </c>
      <c r="AGI429" s="91" t="s">
        <v>261</v>
      </c>
      <c r="AGJ429" s="91" t="s">
        <v>261</v>
      </c>
      <c r="AGK429" s="91" t="s">
        <v>261</v>
      </c>
      <c r="AGL429" s="91" t="s">
        <v>261</v>
      </c>
      <c r="AGM429" s="91" t="s">
        <v>261</v>
      </c>
      <c r="AGN429" s="91" t="s">
        <v>261</v>
      </c>
      <c r="AGO429" s="91" t="s">
        <v>261</v>
      </c>
      <c r="AGP429" s="91" t="s">
        <v>261</v>
      </c>
      <c r="AGQ429" s="91" t="s">
        <v>261</v>
      </c>
      <c r="AGR429" s="91" t="s">
        <v>261</v>
      </c>
      <c r="AGS429" s="91" t="s">
        <v>261</v>
      </c>
      <c r="AGT429" s="91" t="s">
        <v>261</v>
      </c>
      <c r="AGU429" s="91" t="s">
        <v>261</v>
      </c>
      <c r="AGV429" s="91" t="s">
        <v>261</v>
      </c>
      <c r="AGW429" s="91" t="s">
        <v>261</v>
      </c>
      <c r="AGX429" s="91" t="s">
        <v>261</v>
      </c>
      <c r="AGY429" s="91" t="s">
        <v>261</v>
      </c>
      <c r="AGZ429" s="91" t="s">
        <v>261</v>
      </c>
      <c r="AHA429" s="91" t="s">
        <v>261</v>
      </c>
      <c r="AHB429" s="91" t="s">
        <v>261</v>
      </c>
      <c r="AHC429" s="91" t="s">
        <v>261</v>
      </c>
      <c r="AHD429" s="91" t="s">
        <v>261</v>
      </c>
      <c r="AHE429" s="91" t="s">
        <v>261</v>
      </c>
      <c r="AHF429" s="91" t="s">
        <v>261</v>
      </c>
      <c r="AHG429" s="91" t="s">
        <v>261</v>
      </c>
      <c r="AHH429" s="91" t="s">
        <v>261</v>
      </c>
      <c r="AHI429" s="91" t="s">
        <v>261</v>
      </c>
      <c r="AHJ429" s="91" t="s">
        <v>261</v>
      </c>
      <c r="AHK429" s="91" t="s">
        <v>261</v>
      </c>
      <c r="AHL429" s="91" t="s">
        <v>261</v>
      </c>
      <c r="AHM429" s="91" t="s">
        <v>261</v>
      </c>
      <c r="AHN429" s="91" t="s">
        <v>261</v>
      </c>
      <c r="AHO429" s="91" t="s">
        <v>261</v>
      </c>
      <c r="AHP429" s="91" t="s">
        <v>261</v>
      </c>
      <c r="AHQ429" s="91" t="s">
        <v>261</v>
      </c>
      <c r="AHR429" s="91" t="s">
        <v>261</v>
      </c>
      <c r="AHS429" s="91" t="s">
        <v>261</v>
      </c>
      <c r="AHT429" s="91" t="s">
        <v>261</v>
      </c>
      <c r="AHU429" s="91" t="s">
        <v>261</v>
      </c>
      <c r="AHV429" s="91" t="s">
        <v>261</v>
      </c>
      <c r="AHW429" s="91" t="s">
        <v>261</v>
      </c>
      <c r="AHX429" s="91" t="s">
        <v>261</v>
      </c>
      <c r="AHY429" s="91" t="s">
        <v>261</v>
      </c>
      <c r="AHZ429" s="91" t="s">
        <v>261</v>
      </c>
      <c r="AIA429" s="91" t="s">
        <v>261</v>
      </c>
      <c r="AIB429" s="91" t="s">
        <v>261</v>
      </c>
      <c r="AIC429" s="91" t="s">
        <v>261</v>
      </c>
      <c r="AID429" s="91" t="s">
        <v>261</v>
      </c>
      <c r="AIE429" s="91" t="s">
        <v>261</v>
      </c>
      <c r="AIF429" s="91" t="s">
        <v>261</v>
      </c>
      <c r="AIG429" s="91" t="s">
        <v>261</v>
      </c>
      <c r="AIH429" s="91" t="s">
        <v>261</v>
      </c>
      <c r="AII429" s="91" t="s">
        <v>261</v>
      </c>
      <c r="AIJ429" s="91" t="s">
        <v>261</v>
      </c>
      <c r="AIK429" s="91" t="s">
        <v>261</v>
      </c>
      <c r="AIL429" s="91" t="s">
        <v>261</v>
      </c>
      <c r="AIM429" s="91" t="s">
        <v>261</v>
      </c>
      <c r="AIN429" s="91" t="s">
        <v>261</v>
      </c>
      <c r="AIO429" s="91" t="s">
        <v>261</v>
      </c>
      <c r="AIP429" s="91" t="s">
        <v>261</v>
      </c>
      <c r="AIQ429" s="91" t="s">
        <v>261</v>
      </c>
      <c r="AIR429" s="91" t="s">
        <v>261</v>
      </c>
      <c r="AIS429" s="91" t="s">
        <v>261</v>
      </c>
      <c r="AIT429" s="91" t="s">
        <v>261</v>
      </c>
      <c r="AIU429" s="91" t="s">
        <v>261</v>
      </c>
      <c r="AIV429" s="91" t="s">
        <v>261</v>
      </c>
      <c r="AIW429" s="91" t="s">
        <v>261</v>
      </c>
      <c r="AIX429" s="91" t="s">
        <v>261</v>
      </c>
      <c r="AIY429" s="91" t="s">
        <v>261</v>
      </c>
      <c r="AIZ429" s="91" t="s">
        <v>261</v>
      </c>
      <c r="AJA429" s="91" t="s">
        <v>261</v>
      </c>
      <c r="AJB429" s="91" t="s">
        <v>261</v>
      </c>
      <c r="AJC429" s="91" t="s">
        <v>261</v>
      </c>
      <c r="AJD429" s="91" t="s">
        <v>261</v>
      </c>
      <c r="AJE429" s="91" t="s">
        <v>261</v>
      </c>
      <c r="AJF429" s="91" t="s">
        <v>261</v>
      </c>
      <c r="AJG429" s="91" t="s">
        <v>261</v>
      </c>
      <c r="AJH429" s="91" t="s">
        <v>261</v>
      </c>
      <c r="AJI429" s="91" t="s">
        <v>261</v>
      </c>
      <c r="AJJ429" s="91" t="s">
        <v>261</v>
      </c>
      <c r="AJK429" s="91" t="s">
        <v>261</v>
      </c>
      <c r="AJL429" s="91" t="s">
        <v>261</v>
      </c>
      <c r="AJM429" s="91" t="s">
        <v>261</v>
      </c>
      <c r="AJN429" s="91" t="s">
        <v>261</v>
      </c>
      <c r="AJO429" s="91" t="s">
        <v>261</v>
      </c>
      <c r="AJP429" s="91" t="s">
        <v>261</v>
      </c>
      <c r="AJQ429" s="91" t="s">
        <v>261</v>
      </c>
      <c r="AJR429" s="91" t="s">
        <v>261</v>
      </c>
      <c r="AJS429" s="91" t="s">
        <v>261</v>
      </c>
      <c r="AJT429" s="91" t="s">
        <v>261</v>
      </c>
      <c r="AJU429" s="91" t="s">
        <v>261</v>
      </c>
      <c r="AJV429" s="91" t="s">
        <v>261</v>
      </c>
      <c r="AJW429" s="91" t="s">
        <v>261</v>
      </c>
      <c r="AJX429" s="91" t="s">
        <v>261</v>
      </c>
      <c r="AJY429" s="91" t="s">
        <v>261</v>
      </c>
      <c r="AJZ429" s="91" t="s">
        <v>261</v>
      </c>
      <c r="AKA429" s="91" t="s">
        <v>261</v>
      </c>
      <c r="AKB429" s="91" t="s">
        <v>261</v>
      </c>
      <c r="AKC429" s="91" t="s">
        <v>261</v>
      </c>
      <c r="AKD429" s="91" t="s">
        <v>261</v>
      </c>
      <c r="AKE429" s="91" t="s">
        <v>261</v>
      </c>
      <c r="AKF429" s="91" t="s">
        <v>261</v>
      </c>
      <c r="AKG429" s="91" t="s">
        <v>261</v>
      </c>
      <c r="AKH429" s="91" t="s">
        <v>261</v>
      </c>
      <c r="AKI429" s="91" t="s">
        <v>261</v>
      </c>
      <c r="AKJ429" s="91" t="s">
        <v>261</v>
      </c>
      <c r="AKK429" s="91" t="s">
        <v>261</v>
      </c>
      <c r="AKL429" s="91" t="s">
        <v>261</v>
      </c>
      <c r="AKM429" s="91" t="s">
        <v>261</v>
      </c>
      <c r="AKN429" s="91" t="s">
        <v>261</v>
      </c>
      <c r="AKO429" s="91" t="s">
        <v>261</v>
      </c>
      <c r="AKP429" s="91" t="s">
        <v>261</v>
      </c>
      <c r="AKQ429" s="91" t="s">
        <v>261</v>
      </c>
      <c r="AKR429" s="91" t="s">
        <v>261</v>
      </c>
      <c r="AKS429" s="91" t="s">
        <v>261</v>
      </c>
      <c r="AKT429" s="91" t="s">
        <v>261</v>
      </c>
      <c r="AKU429" s="91" t="s">
        <v>261</v>
      </c>
      <c r="AKV429" s="91" t="s">
        <v>261</v>
      </c>
      <c r="AKW429" s="91" t="s">
        <v>261</v>
      </c>
      <c r="AKX429" s="91" t="s">
        <v>261</v>
      </c>
      <c r="AKY429" s="91" t="s">
        <v>261</v>
      </c>
      <c r="AKZ429" s="91" t="s">
        <v>261</v>
      </c>
      <c r="ALA429" s="91" t="s">
        <v>261</v>
      </c>
      <c r="ALB429" s="91" t="s">
        <v>261</v>
      </c>
      <c r="ALC429" s="91" t="s">
        <v>261</v>
      </c>
      <c r="ALD429" s="91" t="s">
        <v>261</v>
      </c>
      <c r="ALE429" s="91" t="s">
        <v>261</v>
      </c>
      <c r="ALF429" s="91" t="s">
        <v>261</v>
      </c>
      <c r="ALG429" s="91" t="s">
        <v>261</v>
      </c>
      <c r="ALH429" s="91" t="s">
        <v>261</v>
      </c>
      <c r="ALI429" s="91" t="s">
        <v>261</v>
      </c>
      <c r="ALJ429" s="91" t="s">
        <v>261</v>
      </c>
      <c r="ALK429" s="91" t="s">
        <v>261</v>
      </c>
      <c r="ALL429" s="91" t="s">
        <v>261</v>
      </c>
      <c r="ALM429" s="91" t="s">
        <v>261</v>
      </c>
      <c r="ALN429" s="91" t="s">
        <v>261</v>
      </c>
      <c r="ALO429" s="91" t="s">
        <v>261</v>
      </c>
      <c r="ALP429" s="91" t="s">
        <v>261</v>
      </c>
      <c r="ALQ429" s="91" t="s">
        <v>261</v>
      </c>
      <c r="ALR429" s="91" t="s">
        <v>261</v>
      </c>
      <c r="ALS429" s="91" t="s">
        <v>261</v>
      </c>
      <c r="ALT429" s="91" t="s">
        <v>261</v>
      </c>
      <c r="ALU429" s="91" t="s">
        <v>261</v>
      </c>
      <c r="ALV429" s="91" t="s">
        <v>261</v>
      </c>
      <c r="ALW429" s="91" t="s">
        <v>261</v>
      </c>
      <c r="ALX429" s="91" t="s">
        <v>261</v>
      </c>
      <c r="ALY429" s="91" t="s">
        <v>261</v>
      </c>
      <c r="ALZ429" s="91" t="s">
        <v>261</v>
      </c>
      <c r="AMA429" s="91" t="s">
        <v>261</v>
      </c>
      <c r="AMB429" s="91" t="s">
        <v>261</v>
      </c>
      <c r="AMC429" s="91" t="s">
        <v>261</v>
      </c>
      <c r="AMD429" s="91" t="s">
        <v>261</v>
      </c>
      <c r="AME429" s="91" t="s">
        <v>261</v>
      </c>
      <c r="AMF429" s="91" t="s">
        <v>261</v>
      </c>
      <c r="AMG429" s="91" t="s">
        <v>261</v>
      </c>
      <c r="AMH429" s="91" t="s">
        <v>261</v>
      </c>
      <c r="AMI429" s="91" t="s">
        <v>261</v>
      </c>
      <c r="AMJ429" s="91" t="s">
        <v>261</v>
      </c>
      <c r="AMK429" s="91" t="s">
        <v>261</v>
      </c>
      <c r="AML429" s="91" t="s">
        <v>261</v>
      </c>
      <c r="AMM429" s="91" t="s">
        <v>261</v>
      </c>
      <c r="AMN429" s="91" t="s">
        <v>261</v>
      </c>
      <c r="AMO429" s="91" t="s">
        <v>261</v>
      </c>
      <c r="AMP429" s="91" t="s">
        <v>261</v>
      </c>
      <c r="AMQ429" s="91" t="s">
        <v>261</v>
      </c>
      <c r="AMR429" s="91" t="s">
        <v>261</v>
      </c>
      <c r="AMS429" s="91" t="s">
        <v>261</v>
      </c>
      <c r="AMT429" s="91" t="s">
        <v>261</v>
      </c>
      <c r="AMU429" s="91" t="s">
        <v>261</v>
      </c>
      <c r="AMV429" s="91" t="s">
        <v>261</v>
      </c>
      <c r="AMW429" s="91" t="s">
        <v>261</v>
      </c>
      <c r="AMX429" s="91" t="s">
        <v>261</v>
      </c>
      <c r="AMY429" s="91" t="s">
        <v>261</v>
      </c>
      <c r="AMZ429" s="91" t="s">
        <v>261</v>
      </c>
      <c r="ANA429" s="91" t="s">
        <v>261</v>
      </c>
      <c r="ANB429" s="91" t="s">
        <v>261</v>
      </c>
      <c r="ANC429" s="91" t="s">
        <v>261</v>
      </c>
      <c r="AND429" s="91" t="s">
        <v>261</v>
      </c>
      <c r="ANE429" s="91" t="s">
        <v>261</v>
      </c>
      <c r="ANF429" s="91" t="s">
        <v>261</v>
      </c>
      <c r="ANG429" s="91" t="s">
        <v>261</v>
      </c>
      <c r="ANH429" s="91" t="s">
        <v>261</v>
      </c>
      <c r="ANI429" s="91" t="s">
        <v>261</v>
      </c>
      <c r="ANJ429" s="91" t="s">
        <v>261</v>
      </c>
      <c r="ANK429" s="91" t="s">
        <v>261</v>
      </c>
      <c r="ANL429" s="91" t="s">
        <v>261</v>
      </c>
      <c r="ANM429" s="91" t="s">
        <v>261</v>
      </c>
      <c r="ANN429" s="91" t="s">
        <v>261</v>
      </c>
      <c r="ANO429" s="91" t="s">
        <v>261</v>
      </c>
      <c r="ANP429" s="91" t="s">
        <v>261</v>
      </c>
      <c r="ANQ429" s="91" t="s">
        <v>261</v>
      </c>
      <c r="ANR429" s="91" t="s">
        <v>261</v>
      </c>
      <c r="ANS429" s="91" t="s">
        <v>261</v>
      </c>
      <c r="ANT429" s="91" t="s">
        <v>261</v>
      </c>
      <c r="ANU429" s="91" t="s">
        <v>261</v>
      </c>
      <c r="ANV429" s="91" t="s">
        <v>261</v>
      </c>
      <c r="ANW429" s="91" t="s">
        <v>261</v>
      </c>
      <c r="ANX429" s="91" t="s">
        <v>261</v>
      </c>
      <c r="ANY429" s="91" t="s">
        <v>261</v>
      </c>
      <c r="ANZ429" s="91" t="s">
        <v>261</v>
      </c>
      <c r="AOA429" s="91" t="s">
        <v>261</v>
      </c>
      <c r="AOB429" s="91" t="s">
        <v>261</v>
      </c>
      <c r="AOC429" s="91" t="s">
        <v>261</v>
      </c>
      <c r="AOD429" s="91" t="s">
        <v>261</v>
      </c>
      <c r="AOE429" s="91" t="s">
        <v>261</v>
      </c>
      <c r="AOF429" s="91" t="s">
        <v>261</v>
      </c>
      <c r="AOG429" s="91" t="s">
        <v>261</v>
      </c>
      <c r="AOH429" s="91" t="s">
        <v>261</v>
      </c>
      <c r="AOI429" s="91" t="s">
        <v>261</v>
      </c>
      <c r="AOJ429" s="91" t="s">
        <v>261</v>
      </c>
      <c r="AOK429" s="91" t="s">
        <v>261</v>
      </c>
      <c r="AOL429" s="91" t="s">
        <v>261</v>
      </c>
      <c r="AOM429" s="91" t="s">
        <v>261</v>
      </c>
      <c r="AON429" s="91" t="s">
        <v>261</v>
      </c>
      <c r="AOO429" s="91" t="s">
        <v>261</v>
      </c>
      <c r="AOP429" s="91" t="s">
        <v>261</v>
      </c>
      <c r="AOQ429" s="91" t="s">
        <v>261</v>
      </c>
      <c r="AOR429" s="91" t="s">
        <v>261</v>
      </c>
      <c r="AOS429" s="91" t="s">
        <v>261</v>
      </c>
      <c r="AOT429" s="91" t="s">
        <v>261</v>
      </c>
      <c r="AOU429" s="91" t="s">
        <v>261</v>
      </c>
      <c r="AOV429" s="91" t="s">
        <v>261</v>
      </c>
      <c r="AOW429" s="91" t="s">
        <v>261</v>
      </c>
      <c r="AOX429" s="91" t="s">
        <v>261</v>
      </c>
      <c r="AOY429" s="91" t="s">
        <v>261</v>
      </c>
      <c r="AOZ429" s="91" t="s">
        <v>261</v>
      </c>
      <c r="APA429" s="91" t="s">
        <v>261</v>
      </c>
      <c r="APB429" s="91" t="s">
        <v>261</v>
      </c>
      <c r="APC429" s="91" t="s">
        <v>261</v>
      </c>
      <c r="APD429" s="91" t="s">
        <v>261</v>
      </c>
      <c r="APE429" s="91" t="s">
        <v>261</v>
      </c>
      <c r="APF429" s="91" t="s">
        <v>261</v>
      </c>
      <c r="APG429" s="91" t="s">
        <v>261</v>
      </c>
      <c r="APH429" s="91" t="s">
        <v>261</v>
      </c>
      <c r="API429" s="91" t="s">
        <v>261</v>
      </c>
      <c r="APJ429" s="91" t="s">
        <v>261</v>
      </c>
      <c r="APK429" s="91" t="s">
        <v>261</v>
      </c>
      <c r="APL429" s="91" t="s">
        <v>261</v>
      </c>
      <c r="APM429" s="91" t="s">
        <v>261</v>
      </c>
      <c r="APN429" s="91" t="s">
        <v>261</v>
      </c>
      <c r="APO429" s="91" t="s">
        <v>261</v>
      </c>
      <c r="APP429" s="91" t="s">
        <v>261</v>
      </c>
      <c r="APQ429" s="91" t="s">
        <v>261</v>
      </c>
      <c r="APR429" s="91" t="s">
        <v>261</v>
      </c>
      <c r="APS429" s="91" t="s">
        <v>261</v>
      </c>
      <c r="APT429" s="91" t="s">
        <v>261</v>
      </c>
      <c r="APU429" s="91" t="s">
        <v>261</v>
      </c>
      <c r="APV429" s="91" t="s">
        <v>261</v>
      </c>
      <c r="APW429" s="91" t="s">
        <v>261</v>
      </c>
      <c r="APX429" s="91" t="s">
        <v>261</v>
      </c>
      <c r="APY429" s="91" t="s">
        <v>261</v>
      </c>
      <c r="APZ429" s="91" t="s">
        <v>261</v>
      </c>
      <c r="AQA429" s="91" t="s">
        <v>261</v>
      </c>
      <c r="AQB429" s="91" t="s">
        <v>261</v>
      </c>
      <c r="AQC429" s="91" t="s">
        <v>261</v>
      </c>
      <c r="AQD429" s="91" t="s">
        <v>261</v>
      </c>
      <c r="AQE429" s="91" t="s">
        <v>261</v>
      </c>
      <c r="AQF429" s="91" t="s">
        <v>261</v>
      </c>
      <c r="AQG429" s="91" t="s">
        <v>261</v>
      </c>
      <c r="AQH429" s="91" t="s">
        <v>261</v>
      </c>
      <c r="AQI429" s="91" t="s">
        <v>261</v>
      </c>
      <c r="AQJ429" s="91" t="s">
        <v>261</v>
      </c>
      <c r="AQK429" s="91" t="s">
        <v>261</v>
      </c>
      <c r="AQL429" s="91" t="s">
        <v>261</v>
      </c>
      <c r="AQM429" s="91" t="s">
        <v>261</v>
      </c>
      <c r="AQN429" s="91" t="s">
        <v>261</v>
      </c>
      <c r="AQO429" s="91" t="s">
        <v>261</v>
      </c>
      <c r="AQP429" s="91" t="s">
        <v>261</v>
      </c>
      <c r="AQQ429" s="91" t="s">
        <v>261</v>
      </c>
      <c r="AQR429" s="91" t="s">
        <v>261</v>
      </c>
      <c r="AQS429" s="91" t="s">
        <v>261</v>
      </c>
      <c r="AQT429" s="91" t="s">
        <v>261</v>
      </c>
      <c r="AQU429" s="91" t="s">
        <v>261</v>
      </c>
      <c r="AQV429" s="91" t="s">
        <v>261</v>
      </c>
      <c r="AQW429" s="91" t="s">
        <v>261</v>
      </c>
      <c r="AQX429" s="91" t="s">
        <v>261</v>
      </c>
      <c r="AQY429" s="91" t="s">
        <v>261</v>
      </c>
      <c r="AQZ429" s="91" t="s">
        <v>261</v>
      </c>
      <c r="ARA429" s="91" t="s">
        <v>261</v>
      </c>
      <c r="ARB429" s="91" t="s">
        <v>261</v>
      </c>
      <c r="ARC429" s="91" t="s">
        <v>261</v>
      </c>
      <c r="ARD429" s="91" t="s">
        <v>261</v>
      </c>
      <c r="ARE429" s="91" t="s">
        <v>261</v>
      </c>
      <c r="ARF429" s="91" t="s">
        <v>261</v>
      </c>
      <c r="ARG429" s="91" t="s">
        <v>261</v>
      </c>
      <c r="ARH429" s="91" t="s">
        <v>261</v>
      </c>
      <c r="ARI429" s="91" t="s">
        <v>261</v>
      </c>
      <c r="ARJ429" s="91" t="s">
        <v>261</v>
      </c>
      <c r="ARK429" s="91" t="s">
        <v>261</v>
      </c>
      <c r="ARL429" s="91" t="s">
        <v>261</v>
      </c>
      <c r="ARM429" s="91" t="s">
        <v>261</v>
      </c>
      <c r="ARN429" s="91" t="s">
        <v>261</v>
      </c>
      <c r="ARO429" s="91" t="s">
        <v>261</v>
      </c>
      <c r="ARP429" s="91" t="s">
        <v>261</v>
      </c>
      <c r="ARQ429" s="91" t="s">
        <v>261</v>
      </c>
      <c r="ARR429" s="91" t="s">
        <v>261</v>
      </c>
      <c r="ARS429" s="91" t="s">
        <v>261</v>
      </c>
      <c r="ART429" s="91" t="s">
        <v>261</v>
      </c>
      <c r="ARU429" s="91" t="s">
        <v>261</v>
      </c>
      <c r="ARV429" s="91" t="s">
        <v>261</v>
      </c>
      <c r="ARW429" s="91" t="s">
        <v>261</v>
      </c>
      <c r="ARX429" s="91" t="s">
        <v>261</v>
      </c>
      <c r="ARY429" s="91" t="s">
        <v>261</v>
      </c>
      <c r="ARZ429" s="91" t="s">
        <v>261</v>
      </c>
      <c r="ASA429" s="91" t="s">
        <v>261</v>
      </c>
      <c r="ASB429" s="91" t="s">
        <v>261</v>
      </c>
      <c r="ASC429" s="91" t="s">
        <v>261</v>
      </c>
      <c r="ASD429" s="91" t="s">
        <v>261</v>
      </c>
      <c r="ASE429" s="91" t="s">
        <v>261</v>
      </c>
      <c r="ASF429" s="91" t="s">
        <v>261</v>
      </c>
      <c r="ASG429" s="91" t="s">
        <v>261</v>
      </c>
      <c r="ASH429" s="91" t="s">
        <v>261</v>
      </c>
      <c r="ASI429" s="91" t="s">
        <v>261</v>
      </c>
      <c r="ASJ429" s="91" t="s">
        <v>261</v>
      </c>
      <c r="ASK429" s="91" t="s">
        <v>261</v>
      </c>
      <c r="ASL429" s="91" t="s">
        <v>261</v>
      </c>
      <c r="ASM429" s="91" t="s">
        <v>261</v>
      </c>
      <c r="ASN429" s="91" t="s">
        <v>261</v>
      </c>
      <c r="ASO429" s="91" t="s">
        <v>261</v>
      </c>
      <c r="ASP429" s="91" t="s">
        <v>261</v>
      </c>
      <c r="ASQ429" s="91" t="s">
        <v>261</v>
      </c>
      <c r="ASR429" s="91" t="s">
        <v>261</v>
      </c>
      <c r="ASS429" s="91" t="s">
        <v>261</v>
      </c>
      <c r="AST429" s="91" t="s">
        <v>261</v>
      </c>
      <c r="ASU429" s="91" t="s">
        <v>261</v>
      </c>
      <c r="ASV429" s="91" t="s">
        <v>261</v>
      </c>
      <c r="ASW429" s="91" t="s">
        <v>261</v>
      </c>
      <c r="ASX429" s="91" t="s">
        <v>261</v>
      </c>
      <c r="ASY429" s="91" t="s">
        <v>261</v>
      </c>
      <c r="ASZ429" s="91" t="s">
        <v>261</v>
      </c>
      <c r="ATA429" s="91" t="s">
        <v>261</v>
      </c>
      <c r="ATB429" s="91" t="s">
        <v>261</v>
      </c>
      <c r="ATC429" s="91" t="s">
        <v>261</v>
      </c>
      <c r="ATD429" s="91" t="s">
        <v>261</v>
      </c>
      <c r="ATE429" s="91" t="s">
        <v>261</v>
      </c>
      <c r="ATF429" s="91" t="s">
        <v>261</v>
      </c>
      <c r="ATG429" s="91" t="s">
        <v>261</v>
      </c>
      <c r="ATH429" s="91" t="s">
        <v>261</v>
      </c>
      <c r="ATI429" s="91" t="s">
        <v>261</v>
      </c>
      <c r="ATJ429" s="91" t="s">
        <v>261</v>
      </c>
      <c r="ATK429" s="91" t="s">
        <v>261</v>
      </c>
      <c r="ATL429" s="91" t="s">
        <v>261</v>
      </c>
      <c r="ATM429" s="91" t="s">
        <v>261</v>
      </c>
      <c r="ATN429" s="91" t="s">
        <v>261</v>
      </c>
      <c r="ATO429" s="91" t="s">
        <v>261</v>
      </c>
      <c r="ATP429" s="91" t="s">
        <v>261</v>
      </c>
      <c r="ATQ429" s="91" t="s">
        <v>261</v>
      </c>
      <c r="ATR429" s="91" t="s">
        <v>261</v>
      </c>
      <c r="ATS429" s="91" t="s">
        <v>261</v>
      </c>
      <c r="ATT429" s="91" t="s">
        <v>261</v>
      </c>
      <c r="ATU429" s="91" t="s">
        <v>261</v>
      </c>
      <c r="ATV429" s="91" t="s">
        <v>261</v>
      </c>
      <c r="ATW429" s="91" t="s">
        <v>261</v>
      </c>
      <c r="ATX429" s="91" t="s">
        <v>261</v>
      </c>
      <c r="ATY429" s="91" t="s">
        <v>261</v>
      </c>
      <c r="ATZ429" s="91" t="s">
        <v>261</v>
      </c>
      <c r="AUA429" s="91" t="s">
        <v>261</v>
      </c>
      <c r="AUB429" s="91" t="s">
        <v>261</v>
      </c>
      <c r="AUC429" s="91" t="s">
        <v>261</v>
      </c>
      <c r="AUD429" s="91" t="s">
        <v>261</v>
      </c>
      <c r="AUE429" s="91" t="s">
        <v>261</v>
      </c>
      <c r="AUF429" s="91" t="s">
        <v>261</v>
      </c>
      <c r="AUG429" s="91" t="s">
        <v>261</v>
      </c>
      <c r="AUH429" s="91" t="s">
        <v>261</v>
      </c>
      <c r="AUI429" s="91" t="s">
        <v>261</v>
      </c>
      <c r="AUJ429" s="91" t="s">
        <v>261</v>
      </c>
      <c r="AUK429" s="91" t="s">
        <v>261</v>
      </c>
      <c r="AUL429" s="91" t="s">
        <v>261</v>
      </c>
      <c r="AUM429" s="91" t="s">
        <v>261</v>
      </c>
      <c r="AUN429" s="91" t="s">
        <v>261</v>
      </c>
      <c r="AUO429" s="91" t="s">
        <v>261</v>
      </c>
      <c r="AUP429" s="91" t="s">
        <v>261</v>
      </c>
      <c r="AUQ429" s="91" t="s">
        <v>261</v>
      </c>
      <c r="AUR429" s="91" t="s">
        <v>261</v>
      </c>
      <c r="AUS429" s="91" t="s">
        <v>261</v>
      </c>
      <c r="AUT429" s="91" t="s">
        <v>261</v>
      </c>
      <c r="AUU429" s="91" t="s">
        <v>261</v>
      </c>
      <c r="AUV429" s="91" t="s">
        <v>261</v>
      </c>
      <c r="AUW429" s="91" t="s">
        <v>261</v>
      </c>
      <c r="AUX429" s="91" t="s">
        <v>261</v>
      </c>
      <c r="AUY429" s="91" t="s">
        <v>261</v>
      </c>
      <c r="AUZ429" s="91" t="s">
        <v>261</v>
      </c>
      <c r="AVA429" s="91" t="s">
        <v>261</v>
      </c>
      <c r="AVB429" s="91" t="s">
        <v>261</v>
      </c>
      <c r="AVC429" s="91" t="s">
        <v>261</v>
      </c>
      <c r="AVD429" s="91" t="s">
        <v>261</v>
      </c>
      <c r="AVE429" s="91" t="s">
        <v>261</v>
      </c>
      <c r="AVF429" s="91" t="s">
        <v>261</v>
      </c>
      <c r="AVG429" s="91" t="s">
        <v>261</v>
      </c>
      <c r="AVH429" s="91" t="s">
        <v>261</v>
      </c>
      <c r="AVI429" s="91" t="s">
        <v>261</v>
      </c>
      <c r="AVJ429" s="91" t="s">
        <v>261</v>
      </c>
      <c r="AVK429" s="91" t="s">
        <v>261</v>
      </c>
      <c r="AVL429" s="91" t="s">
        <v>261</v>
      </c>
      <c r="AVM429" s="91" t="s">
        <v>261</v>
      </c>
      <c r="AVN429" s="91" t="s">
        <v>261</v>
      </c>
      <c r="AVO429" s="91" t="s">
        <v>261</v>
      </c>
      <c r="AVP429" s="91" t="s">
        <v>261</v>
      </c>
      <c r="AVQ429" s="91" t="s">
        <v>261</v>
      </c>
      <c r="AVR429" s="91" t="s">
        <v>261</v>
      </c>
      <c r="AVS429" s="91" t="s">
        <v>261</v>
      </c>
      <c r="AVT429" s="91" t="s">
        <v>261</v>
      </c>
      <c r="AVU429" s="91" t="s">
        <v>261</v>
      </c>
      <c r="AVV429" s="91" t="s">
        <v>261</v>
      </c>
      <c r="AVW429" s="91" t="s">
        <v>261</v>
      </c>
      <c r="AVX429" s="91" t="s">
        <v>261</v>
      </c>
      <c r="AVY429" s="91" t="s">
        <v>261</v>
      </c>
      <c r="AVZ429" s="91" t="s">
        <v>261</v>
      </c>
      <c r="AWA429" s="91" t="s">
        <v>261</v>
      </c>
      <c r="AWB429" s="91" t="s">
        <v>261</v>
      </c>
      <c r="AWC429" s="91" t="s">
        <v>261</v>
      </c>
      <c r="AWD429" s="91" t="s">
        <v>261</v>
      </c>
      <c r="AWE429" s="91" t="s">
        <v>261</v>
      </c>
      <c r="AWF429" s="91" t="s">
        <v>261</v>
      </c>
      <c r="AWG429" s="91" t="s">
        <v>261</v>
      </c>
      <c r="AWH429" s="91" t="s">
        <v>261</v>
      </c>
      <c r="AWI429" s="91" t="s">
        <v>261</v>
      </c>
      <c r="AWJ429" s="91" t="s">
        <v>261</v>
      </c>
      <c r="AWK429" s="91" t="s">
        <v>261</v>
      </c>
      <c r="AWL429" s="91" t="s">
        <v>261</v>
      </c>
      <c r="AWM429" s="91" t="s">
        <v>261</v>
      </c>
      <c r="AWN429" s="91" t="s">
        <v>261</v>
      </c>
      <c r="AWO429" s="91" t="s">
        <v>261</v>
      </c>
      <c r="AWP429" s="91" t="s">
        <v>261</v>
      </c>
      <c r="AWQ429" s="91" t="s">
        <v>261</v>
      </c>
      <c r="AWR429" s="91" t="s">
        <v>261</v>
      </c>
      <c r="AWS429" s="91" t="s">
        <v>261</v>
      </c>
      <c r="AWT429" s="91" t="s">
        <v>261</v>
      </c>
      <c r="AWU429" s="91" t="s">
        <v>261</v>
      </c>
      <c r="AWV429" s="91" t="s">
        <v>261</v>
      </c>
      <c r="AWW429" s="91" t="s">
        <v>261</v>
      </c>
      <c r="AWX429" s="91" t="s">
        <v>261</v>
      </c>
      <c r="AWY429" s="91" t="s">
        <v>261</v>
      </c>
      <c r="AWZ429" s="91" t="s">
        <v>261</v>
      </c>
      <c r="AXA429" s="91" t="s">
        <v>261</v>
      </c>
      <c r="AXB429" s="91" t="s">
        <v>261</v>
      </c>
      <c r="AXC429" s="91" t="s">
        <v>261</v>
      </c>
      <c r="AXD429" s="91" t="s">
        <v>261</v>
      </c>
      <c r="AXE429" s="91" t="s">
        <v>261</v>
      </c>
      <c r="AXF429" s="91" t="s">
        <v>261</v>
      </c>
      <c r="AXG429" s="91" t="s">
        <v>261</v>
      </c>
      <c r="AXH429" s="91" t="s">
        <v>261</v>
      </c>
      <c r="AXI429" s="91" t="s">
        <v>261</v>
      </c>
      <c r="AXJ429" s="91" t="s">
        <v>261</v>
      </c>
      <c r="AXK429" s="91" t="s">
        <v>261</v>
      </c>
      <c r="AXL429" s="91" t="s">
        <v>261</v>
      </c>
      <c r="AXM429" s="91" t="s">
        <v>261</v>
      </c>
      <c r="AXN429" s="91" t="s">
        <v>261</v>
      </c>
      <c r="AXO429" s="91" t="s">
        <v>261</v>
      </c>
      <c r="AXP429" s="91" t="s">
        <v>261</v>
      </c>
      <c r="AXQ429" s="91" t="s">
        <v>261</v>
      </c>
      <c r="AXR429" s="91" t="s">
        <v>261</v>
      </c>
      <c r="AXS429" s="91" t="s">
        <v>261</v>
      </c>
      <c r="AXT429" s="91" t="s">
        <v>261</v>
      </c>
      <c r="AXU429" s="91" t="s">
        <v>261</v>
      </c>
      <c r="AXV429" s="91" t="s">
        <v>261</v>
      </c>
      <c r="AXW429" s="91" t="s">
        <v>261</v>
      </c>
      <c r="AXX429" s="91" t="s">
        <v>261</v>
      </c>
      <c r="AXY429" s="91" t="s">
        <v>261</v>
      </c>
      <c r="AXZ429" s="91" t="s">
        <v>261</v>
      </c>
      <c r="AYA429" s="91" t="s">
        <v>261</v>
      </c>
      <c r="AYB429" s="91" t="s">
        <v>261</v>
      </c>
      <c r="AYC429" s="91" t="s">
        <v>261</v>
      </c>
      <c r="AYD429" s="91" t="s">
        <v>261</v>
      </c>
      <c r="AYE429" s="91" t="s">
        <v>261</v>
      </c>
      <c r="AYF429" s="91" t="s">
        <v>261</v>
      </c>
      <c r="AYG429" s="91" t="s">
        <v>261</v>
      </c>
      <c r="AYH429" s="91" t="s">
        <v>261</v>
      </c>
      <c r="AYI429" s="91" t="s">
        <v>261</v>
      </c>
      <c r="AYJ429" s="91" t="s">
        <v>261</v>
      </c>
      <c r="AYK429" s="91" t="s">
        <v>261</v>
      </c>
      <c r="AYL429" s="91" t="s">
        <v>261</v>
      </c>
      <c r="AYM429" s="91" t="s">
        <v>261</v>
      </c>
      <c r="AYN429" s="91" t="s">
        <v>261</v>
      </c>
      <c r="AYO429" s="91" t="s">
        <v>261</v>
      </c>
      <c r="AYP429" s="91" t="s">
        <v>261</v>
      </c>
      <c r="AYQ429" s="91" t="s">
        <v>261</v>
      </c>
      <c r="AYR429" s="91" t="s">
        <v>261</v>
      </c>
      <c r="AYS429" s="91" t="s">
        <v>261</v>
      </c>
      <c r="AYT429" s="91" t="s">
        <v>261</v>
      </c>
      <c r="AYU429" s="91" t="s">
        <v>261</v>
      </c>
      <c r="AYV429" s="91" t="s">
        <v>261</v>
      </c>
      <c r="AYW429" s="91" t="s">
        <v>261</v>
      </c>
      <c r="AYX429" s="91" t="s">
        <v>261</v>
      </c>
      <c r="AYY429" s="91" t="s">
        <v>261</v>
      </c>
      <c r="AYZ429" s="91" t="s">
        <v>261</v>
      </c>
      <c r="AZA429" s="91" t="s">
        <v>261</v>
      </c>
      <c r="AZB429" s="91" t="s">
        <v>261</v>
      </c>
      <c r="AZC429" s="91" t="s">
        <v>261</v>
      </c>
      <c r="AZD429" s="91" t="s">
        <v>261</v>
      </c>
      <c r="AZE429" s="91" t="s">
        <v>261</v>
      </c>
      <c r="AZF429" s="91" t="s">
        <v>261</v>
      </c>
      <c r="AZG429" s="91" t="s">
        <v>261</v>
      </c>
      <c r="AZH429" s="91" t="s">
        <v>261</v>
      </c>
      <c r="AZI429" s="91" t="s">
        <v>261</v>
      </c>
      <c r="AZJ429" s="91" t="s">
        <v>261</v>
      </c>
      <c r="AZK429" s="91" t="s">
        <v>261</v>
      </c>
      <c r="AZL429" s="91" t="s">
        <v>261</v>
      </c>
      <c r="AZM429" s="91" t="s">
        <v>261</v>
      </c>
      <c r="AZN429" s="91" t="s">
        <v>261</v>
      </c>
      <c r="AZO429" s="91" t="s">
        <v>261</v>
      </c>
      <c r="AZP429" s="91" t="s">
        <v>261</v>
      </c>
      <c r="AZQ429" s="91" t="s">
        <v>261</v>
      </c>
      <c r="AZR429" s="91" t="s">
        <v>261</v>
      </c>
      <c r="AZS429" s="91" t="s">
        <v>261</v>
      </c>
      <c r="AZT429" s="91" t="s">
        <v>261</v>
      </c>
      <c r="AZU429" s="91" t="s">
        <v>261</v>
      </c>
      <c r="AZV429" s="91" t="s">
        <v>261</v>
      </c>
      <c r="AZW429" s="91" t="s">
        <v>261</v>
      </c>
      <c r="AZX429" s="91" t="s">
        <v>261</v>
      </c>
      <c r="AZY429" s="91" t="s">
        <v>261</v>
      </c>
      <c r="AZZ429" s="91" t="s">
        <v>261</v>
      </c>
      <c r="BAA429" s="91" t="s">
        <v>261</v>
      </c>
      <c r="BAB429" s="91" t="s">
        <v>261</v>
      </c>
      <c r="BAC429" s="91" t="s">
        <v>261</v>
      </c>
      <c r="BAD429" s="91" t="s">
        <v>261</v>
      </c>
      <c r="BAE429" s="91" t="s">
        <v>261</v>
      </c>
      <c r="BAF429" s="91" t="s">
        <v>261</v>
      </c>
      <c r="BAG429" s="91" t="s">
        <v>261</v>
      </c>
      <c r="BAH429" s="91" t="s">
        <v>261</v>
      </c>
      <c r="BAI429" s="91" t="s">
        <v>261</v>
      </c>
      <c r="BAJ429" s="91" t="s">
        <v>261</v>
      </c>
      <c r="BAK429" s="91" t="s">
        <v>261</v>
      </c>
      <c r="BAL429" s="91" t="s">
        <v>261</v>
      </c>
      <c r="BAM429" s="91" t="s">
        <v>261</v>
      </c>
      <c r="BAN429" s="91" t="s">
        <v>261</v>
      </c>
      <c r="BAO429" s="91" t="s">
        <v>261</v>
      </c>
      <c r="BAP429" s="91" t="s">
        <v>261</v>
      </c>
      <c r="BAQ429" s="91" t="s">
        <v>261</v>
      </c>
      <c r="BAR429" s="91" t="s">
        <v>261</v>
      </c>
      <c r="BAS429" s="91" t="s">
        <v>261</v>
      </c>
      <c r="BAT429" s="91" t="s">
        <v>261</v>
      </c>
      <c r="BAU429" s="91" t="s">
        <v>261</v>
      </c>
      <c r="BAV429" s="91" t="s">
        <v>261</v>
      </c>
      <c r="BAW429" s="91" t="s">
        <v>261</v>
      </c>
      <c r="BAX429" s="91" t="s">
        <v>261</v>
      </c>
      <c r="BAY429" s="91" t="s">
        <v>261</v>
      </c>
      <c r="BAZ429" s="91" t="s">
        <v>261</v>
      </c>
      <c r="BBA429" s="91" t="s">
        <v>261</v>
      </c>
      <c r="BBB429" s="91" t="s">
        <v>261</v>
      </c>
      <c r="BBC429" s="91" t="s">
        <v>261</v>
      </c>
      <c r="BBD429" s="91" t="s">
        <v>261</v>
      </c>
      <c r="BBE429" s="91" t="s">
        <v>261</v>
      </c>
      <c r="BBF429" s="91" t="s">
        <v>261</v>
      </c>
      <c r="BBG429" s="91" t="s">
        <v>261</v>
      </c>
      <c r="BBH429" s="91" t="s">
        <v>261</v>
      </c>
      <c r="BBI429" s="91" t="s">
        <v>261</v>
      </c>
      <c r="BBJ429" s="91" t="s">
        <v>261</v>
      </c>
      <c r="BBK429" s="91" t="s">
        <v>261</v>
      </c>
      <c r="BBL429" s="91" t="s">
        <v>261</v>
      </c>
      <c r="BBM429" s="91" t="s">
        <v>261</v>
      </c>
      <c r="BBN429" s="91" t="s">
        <v>261</v>
      </c>
      <c r="BBO429" s="91" t="s">
        <v>261</v>
      </c>
      <c r="BBP429" s="91" t="s">
        <v>261</v>
      </c>
      <c r="BBQ429" s="91" t="s">
        <v>261</v>
      </c>
      <c r="BBR429" s="91" t="s">
        <v>261</v>
      </c>
      <c r="BBS429" s="91" t="s">
        <v>261</v>
      </c>
      <c r="BBT429" s="91" t="s">
        <v>261</v>
      </c>
      <c r="BBU429" s="91" t="s">
        <v>261</v>
      </c>
      <c r="BBV429" s="91" t="s">
        <v>261</v>
      </c>
      <c r="BBW429" s="91" t="s">
        <v>261</v>
      </c>
      <c r="BBX429" s="91" t="s">
        <v>261</v>
      </c>
      <c r="BBY429" s="91" t="s">
        <v>261</v>
      </c>
      <c r="BBZ429" s="91" t="s">
        <v>261</v>
      </c>
      <c r="BCA429" s="91" t="s">
        <v>261</v>
      </c>
      <c r="BCB429" s="91" t="s">
        <v>261</v>
      </c>
      <c r="BCC429" s="91" t="s">
        <v>261</v>
      </c>
      <c r="BCD429" s="91" t="s">
        <v>261</v>
      </c>
      <c r="BCE429" s="91" t="s">
        <v>261</v>
      </c>
      <c r="BCF429" s="91" t="s">
        <v>261</v>
      </c>
      <c r="BCG429" s="91" t="s">
        <v>261</v>
      </c>
      <c r="BCH429" s="91" t="s">
        <v>261</v>
      </c>
      <c r="BCI429" s="91" t="s">
        <v>261</v>
      </c>
      <c r="BCJ429" s="91" t="s">
        <v>261</v>
      </c>
      <c r="BCK429" s="91" t="s">
        <v>261</v>
      </c>
      <c r="BCL429" s="91" t="s">
        <v>261</v>
      </c>
      <c r="BCM429" s="91" t="s">
        <v>261</v>
      </c>
      <c r="BCN429" s="91" t="s">
        <v>261</v>
      </c>
      <c r="BCO429" s="91" t="s">
        <v>261</v>
      </c>
      <c r="BCP429" s="91" t="s">
        <v>261</v>
      </c>
      <c r="BCQ429" s="91" t="s">
        <v>261</v>
      </c>
      <c r="BCR429" s="91" t="s">
        <v>261</v>
      </c>
      <c r="BCS429" s="91" t="s">
        <v>261</v>
      </c>
      <c r="BCT429" s="91" t="s">
        <v>261</v>
      </c>
      <c r="BCU429" s="91" t="s">
        <v>261</v>
      </c>
      <c r="BCV429" s="91" t="s">
        <v>261</v>
      </c>
      <c r="BCW429" s="91" t="s">
        <v>261</v>
      </c>
      <c r="BCX429" s="91" t="s">
        <v>261</v>
      </c>
      <c r="BCY429" s="91" t="s">
        <v>261</v>
      </c>
      <c r="BCZ429" s="91" t="s">
        <v>261</v>
      </c>
      <c r="BDA429" s="91" t="s">
        <v>261</v>
      </c>
      <c r="BDB429" s="91" t="s">
        <v>261</v>
      </c>
      <c r="BDC429" s="91" t="s">
        <v>261</v>
      </c>
      <c r="BDD429" s="91" t="s">
        <v>261</v>
      </c>
      <c r="BDE429" s="91" t="s">
        <v>261</v>
      </c>
      <c r="BDF429" s="91" t="s">
        <v>261</v>
      </c>
      <c r="BDG429" s="91" t="s">
        <v>261</v>
      </c>
      <c r="BDH429" s="91" t="s">
        <v>261</v>
      </c>
      <c r="BDI429" s="91" t="s">
        <v>261</v>
      </c>
      <c r="BDJ429" s="91" t="s">
        <v>261</v>
      </c>
      <c r="BDK429" s="91" t="s">
        <v>261</v>
      </c>
      <c r="BDL429" s="91" t="s">
        <v>261</v>
      </c>
      <c r="BDM429" s="91" t="s">
        <v>261</v>
      </c>
      <c r="BDN429" s="91" t="s">
        <v>261</v>
      </c>
      <c r="BDO429" s="91" t="s">
        <v>261</v>
      </c>
      <c r="BDP429" s="91" t="s">
        <v>261</v>
      </c>
      <c r="BDQ429" s="91" t="s">
        <v>261</v>
      </c>
      <c r="BDR429" s="91" t="s">
        <v>261</v>
      </c>
      <c r="BDS429" s="91" t="s">
        <v>261</v>
      </c>
      <c r="BDT429" s="91" t="s">
        <v>261</v>
      </c>
      <c r="BDU429" s="91" t="s">
        <v>261</v>
      </c>
      <c r="BDV429" s="91" t="s">
        <v>261</v>
      </c>
      <c r="BDW429" s="91" t="s">
        <v>261</v>
      </c>
      <c r="BDX429" s="91" t="s">
        <v>261</v>
      </c>
      <c r="BDY429" s="91" t="s">
        <v>261</v>
      </c>
      <c r="BDZ429" s="91" t="s">
        <v>261</v>
      </c>
      <c r="BEA429" s="91" t="s">
        <v>261</v>
      </c>
      <c r="BEB429" s="91" t="s">
        <v>261</v>
      </c>
      <c r="BEC429" s="91" t="s">
        <v>261</v>
      </c>
      <c r="BED429" s="91" t="s">
        <v>261</v>
      </c>
      <c r="BEE429" s="91" t="s">
        <v>261</v>
      </c>
      <c r="BEF429" s="91" t="s">
        <v>261</v>
      </c>
      <c r="BEG429" s="91" t="s">
        <v>261</v>
      </c>
      <c r="BEH429" s="91" t="s">
        <v>261</v>
      </c>
      <c r="BEI429" s="91" t="s">
        <v>261</v>
      </c>
      <c r="BEJ429" s="91" t="s">
        <v>261</v>
      </c>
      <c r="BEK429" s="91" t="s">
        <v>261</v>
      </c>
      <c r="BEL429" s="91" t="s">
        <v>261</v>
      </c>
      <c r="BEM429" s="91" t="s">
        <v>261</v>
      </c>
      <c r="BEN429" s="91" t="s">
        <v>261</v>
      </c>
      <c r="BEO429" s="91" t="s">
        <v>261</v>
      </c>
      <c r="BEP429" s="91" t="s">
        <v>261</v>
      </c>
      <c r="BEQ429" s="91" t="s">
        <v>261</v>
      </c>
      <c r="BER429" s="91" t="s">
        <v>261</v>
      </c>
      <c r="BES429" s="91" t="s">
        <v>261</v>
      </c>
      <c r="BET429" s="91" t="s">
        <v>261</v>
      </c>
      <c r="BEU429" s="91" t="s">
        <v>261</v>
      </c>
      <c r="BEV429" s="91" t="s">
        <v>261</v>
      </c>
      <c r="BEW429" s="91" t="s">
        <v>261</v>
      </c>
      <c r="BEX429" s="91" t="s">
        <v>261</v>
      </c>
      <c r="BEY429" s="91" t="s">
        <v>261</v>
      </c>
      <c r="BEZ429" s="91" t="s">
        <v>261</v>
      </c>
      <c r="BFA429" s="91" t="s">
        <v>261</v>
      </c>
      <c r="BFB429" s="91" t="s">
        <v>261</v>
      </c>
      <c r="BFC429" s="91" t="s">
        <v>261</v>
      </c>
      <c r="BFD429" s="91" t="s">
        <v>261</v>
      </c>
      <c r="BFE429" s="91" t="s">
        <v>261</v>
      </c>
      <c r="BFF429" s="91" t="s">
        <v>261</v>
      </c>
      <c r="BFG429" s="91" t="s">
        <v>261</v>
      </c>
      <c r="BFH429" s="91" t="s">
        <v>261</v>
      </c>
      <c r="BFI429" s="91" t="s">
        <v>261</v>
      </c>
      <c r="BFJ429" s="91" t="s">
        <v>261</v>
      </c>
      <c r="BFK429" s="91" t="s">
        <v>261</v>
      </c>
      <c r="BFL429" s="91" t="s">
        <v>261</v>
      </c>
      <c r="BFM429" s="91" t="s">
        <v>261</v>
      </c>
      <c r="BFN429" s="91" t="s">
        <v>261</v>
      </c>
      <c r="BFO429" s="91" t="s">
        <v>261</v>
      </c>
      <c r="BFP429" s="91" t="s">
        <v>261</v>
      </c>
      <c r="BFQ429" s="91" t="s">
        <v>261</v>
      </c>
      <c r="BFR429" s="91" t="s">
        <v>261</v>
      </c>
      <c r="BFS429" s="91" t="s">
        <v>261</v>
      </c>
      <c r="BFT429" s="91" t="s">
        <v>261</v>
      </c>
      <c r="BFU429" s="91" t="s">
        <v>261</v>
      </c>
      <c r="BFV429" s="91" t="s">
        <v>261</v>
      </c>
      <c r="BFW429" s="91" t="s">
        <v>261</v>
      </c>
      <c r="BFX429" s="91" t="s">
        <v>261</v>
      </c>
      <c r="BFY429" s="91" t="s">
        <v>261</v>
      </c>
      <c r="BFZ429" s="91" t="s">
        <v>261</v>
      </c>
      <c r="BGA429" s="91" t="s">
        <v>261</v>
      </c>
      <c r="BGB429" s="91" t="s">
        <v>261</v>
      </c>
      <c r="BGC429" s="91" t="s">
        <v>261</v>
      </c>
      <c r="BGD429" s="91" t="s">
        <v>261</v>
      </c>
      <c r="BGE429" s="91" t="s">
        <v>261</v>
      </c>
      <c r="BGF429" s="91" t="s">
        <v>261</v>
      </c>
      <c r="BGG429" s="91" t="s">
        <v>261</v>
      </c>
      <c r="BGH429" s="91" t="s">
        <v>261</v>
      </c>
      <c r="BGI429" s="91" t="s">
        <v>261</v>
      </c>
      <c r="BGJ429" s="91" t="s">
        <v>261</v>
      </c>
      <c r="BGK429" s="91" t="s">
        <v>261</v>
      </c>
      <c r="BGL429" s="91" t="s">
        <v>261</v>
      </c>
      <c r="BGM429" s="91" t="s">
        <v>261</v>
      </c>
      <c r="BGN429" s="91" t="s">
        <v>261</v>
      </c>
      <c r="BGO429" s="91" t="s">
        <v>261</v>
      </c>
      <c r="BGP429" s="91" t="s">
        <v>261</v>
      </c>
      <c r="BGQ429" s="91" t="s">
        <v>261</v>
      </c>
      <c r="BGR429" s="91" t="s">
        <v>261</v>
      </c>
      <c r="BGS429" s="91" t="s">
        <v>261</v>
      </c>
      <c r="BGT429" s="91" t="s">
        <v>261</v>
      </c>
      <c r="BGU429" s="91" t="s">
        <v>261</v>
      </c>
      <c r="BGV429" s="91" t="s">
        <v>261</v>
      </c>
      <c r="BGW429" s="91" t="s">
        <v>261</v>
      </c>
      <c r="BGX429" s="91" t="s">
        <v>261</v>
      </c>
      <c r="BGY429" s="91" t="s">
        <v>261</v>
      </c>
      <c r="BGZ429" s="91" t="s">
        <v>261</v>
      </c>
      <c r="BHA429" s="91" t="s">
        <v>261</v>
      </c>
      <c r="BHB429" s="91" t="s">
        <v>261</v>
      </c>
      <c r="BHC429" s="91" t="s">
        <v>261</v>
      </c>
      <c r="BHD429" s="91" t="s">
        <v>261</v>
      </c>
      <c r="BHE429" s="91" t="s">
        <v>261</v>
      </c>
      <c r="BHF429" s="91" t="s">
        <v>261</v>
      </c>
      <c r="BHG429" s="91" t="s">
        <v>261</v>
      </c>
      <c r="BHH429" s="91" t="s">
        <v>261</v>
      </c>
      <c r="BHI429" s="91" t="s">
        <v>261</v>
      </c>
      <c r="BHJ429" s="91" t="s">
        <v>261</v>
      </c>
      <c r="BHK429" s="91" t="s">
        <v>261</v>
      </c>
      <c r="BHL429" s="91" t="s">
        <v>261</v>
      </c>
      <c r="BHM429" s="91" t="s">
        <v>261</v>
      </c>
      <c r="BHN429" s="91" t="s">
        <v>261</v>
      </c>
      <c r="BHO429" s="91" t="s">
        <v>261</v>
      </c>
      <c r="BHP429" s="91" t="s">
        <v>261</v>
      </c>
      <c r="BHQ429" s="91" t="s">
        <v>261</v>
      </c>
      <c r="BHR429" s="91" t="s">
        <v>261</v>
      </c>
      <c r="BHS429" s="91" t="s">
        <v>261</v>
      </c>
      <c r="BHT429" s="91" t="s">
        <v>261</v>
      </c>
      <c r="BHU429" s="91" t="s">
        <v>261</v>
      </c>
      <c r="BHV429" s="91" t="s">
        <v>261</v>
      </c>
      <c r="BHW429" s="91" t="s">
        <v>261</v>
      </c>
      <c r="BHX429" s="91" t="s">
        <v>261</v>
      </c>
      <c r="BHY429" s="91" t="s">
        <v>261</v>
      </c>
      <c r="BHZ429" s="91" t="s">
        <v>261</v>
      </c>
      <c r="BIA429" s="91" t="s">
        <v>261</v>
      </c>
      <c r="BIB429" s="91" t="s">
        <v>261</v>
      </c>
      <c r="BIC429" s="91" t="s">
        <v>261</v>
      </c>
      <c r="BID429" s="91" t="s">
        <v>261</v>
      </c>
      <c r="BIE429" s="91" t="s">
        <v>261</v>
      </c>
      <c r="BIF429" s="91" t="s">
        <v>261</v>
      </c>
      <c r="BIG429" s="91" t="s">
        <v>261</v>
      </c>
      <c r="BIH429" s="91" t="s">
        <v>261</v>
      </c>
      <c r="BII429" s="91" t="s">
        <v>261</v>
      </c>
      <c r="BIJ429" s="91" t="s">
        <v>261</v>
      </c>
      <c r="BIK429" s="91" t="s">
        <v>261</v>
      </c>
      <c r="BIL429" s="91" t="s">
        <v>261</v>
      </c>
      <c r="BIM429" s="91" t="s">
        <v>261</v>
      </c>
      <c r="BIN429" s="91" t="s">
        <v>261</v>
      </c>
      <c r="BIO429" s="91" t="s">
        <v>261</v>
      </c>
      <c r="BIP429" s="91" t="s">
        <v>261</v>
      </c>
      <c r="BIQ429" s="91" t="s">
        <v>261</v>
      </c>
      <c r="BIR429" s="91" t="s">
        <v>261</v>
      </c>
      <c r="BIS429" s="91" t="s">
        <v>261</v>
      </c>
      <c r="BIT429" s="91" t="s">
        <v>261</v>
      </c>
      <c r="BIU429" s="91" t="s">
        <v>261</v>
      </c>
      <c r="BIV429" s="91" t="s">
        <v>261</v>
      </c>
      <c r="BIW429" s="91" t="s">
        <v>261</v>
      </c>
      <c r="BIX429" s="91" t="s">
        <v>261</v>
      </c>
      <c r="BIY429" s="91" t="s">
        <v>261</v>
      </c>
      <c r="BIZ429" s="91" t="s">
        <v>261</v>
      </c>
      <c r="BJA429" s="91" t="s">
        <v>261</v>
      </c>
      <c r="BJB429" s="91" t="s">
        <v>261</v>
      </c>
      <c r="BJC429" s="91" t="s">
        <v>261</v>
      </c>
      <c r="BJD429" s="91" t="s">
        <v>261</v>
      </c>
      <c r="BJE429" s="91" t="s">
        <v>261</v>
      </c>
      <c r="BJF429" s="91" t="s">
        <v>261</v>
      </c>
      <c r="BJG429" s="91" t="s">
        <v>261</v>
      </c>
      <c r="BJH429" s="91" t="s">
        <v>261</v>
      </c>
      <c r="BJI429" s="91" t="s">
        <v>261</v>
      </c>
      <c r="BJJ429" s="91" t="s">
        <v>261</v>
      </c>
      <c r="BJK429" s="91" t="s">
        <v>261</v>
      </c>
      <c r="BJL429" s="91" t="s">
        <v>261</v>
      </c>
      <c r="BJM429" s="91" t="s">
        <v>261</v>
      </c>
      <c r="BJN429" s="91" t="s">
        <v>261</v>
      </c>
      <c r="BJO429" s="91" t="s">
        <v>261</v>
      </c>
      <c r="BJP429" s="91" t="s">
        <v>261</v>
      </c>
      <c r="BJQ429" s="91" t="s">
        <v>261</v>
      </c>
      <c r="BJR429" s="91" t="s">
        <v>261</v>
      </c>
      <c r="BJS429" s="91" t="s">
        <v>261</v>
      </c>
      <c r="BJT429" s="91" t="s">
        <v>261</v>
      </c>
      <c r="BJU429" s="91" t="s">
        <v>261</v>
      </c>
      <c r="BJV429" s="91" t="s">
        <v>261</v>
      </c>
      <c r="BJW429" s="91" t="s">
        <v>261</v>
      </c>
      <c r="BJX429" s="91" t="s">
        <v>261</v>
      </c>
      <c r="BJY429" s="91" t="s">
        <v>261</v>
      </c>
      <c r="BJZ429" s="91" t="s">
        <v>261</v>
      </c>
      <c r="BKA429" s="91" t="s">
        <v>261</v>
      </c>
      <c r="BKB429" s="91" t="s">
        <v>261</v>
      </c>
      <c r="BKC429" s="91" t="s">
        <v>261</v>
      </c>
      <c r="BKD429" s="91" t="s">
        <v>261</v>
      </c>
      <c r="BKE429" s="91" t="s">
        <v>261</v>
      </c>
      <c r="BKF429" s="91" t="s">
        <v>261</v>
      </c>
      <c r="BKG429" s="91" t="s">
        <v>261</v>
      </c>
      <c r="BKH429" s="91" t="s">
        <v>261</v>
      </c>
      <c r="BKI429" s="91" t="s">
        <v>261</v>
      </c>
      <c r="BKJ429" s="91" t="s">
        <v>261</v>
      </c>
      <c r="BKK429" s="91" t="s">
        <v>261</v>
      </c>
      <c r="BKL429" s="91" t="s">
        <v>261</v>
      </c>
      <c r="BKM429" s="91" t="s">
        <v>261</v>
      </c>
      <c r="BKN429" s="91" t="s">
        <v>261</v>
      </c>
      <c r="BKO429" s="91" t="s">
        <v>261</v>
      </c>
      <c r="BKP429" s="91" t="s">
        <v>261</v>
      </c>
      <c r="BKQ429" s="91" t="s">
        <v>261</v>
      </c>
      <c r="BKR429" s="91" t="s">
        <v>261</v>
      </c>
      <c r="BKS429" s="91" t="s">
        <v>261</v>
      </c>
      <c r="BKT429" s="91" t="s">
        <v>261</v>
      </c>
      <c r="BKU429" s="91" t="s">
        <v>261</v>
      </c>
      <c r="BKV429" s="91" t="s">
        <v>261</v>
      </c>
      <c r="BKW429" s="91" t="s">
        <v>261</v>
      </c>
      <c r="BKX429" s="91" t="s">
        <v>261</v>
      </c>
      <c r="BKY429" s="91" t="s">
        <v>261</v>
      </c>
      <c r="BKZ429" s="91" t="s">
        <v>261</v>
      </c>
      <c r="BLA429" s="91" t="s">
        <v>261</v>
      </c>
      <c r="BLB429" s="91" t="s">
        <v>261</v>
      </c>
      <c r="BLC429" s="91" t="s">
        <v>261</v>
      </c>
      <c r="BLD429" s="91" t="s">
        <v>261</v>
      </c>
      <c r="BLE429" s="91" t="s">
        <v>261</v>
      </c>
      <c r="BLF429" s="91" t="s">
        <v>261</v>
      </c>
      <c r="BLG429" s="91" t="s">
        <v>261</v>
      </c>
      <c r="BLH429" s="91" t="s">
        <v>261</v>
      </c>
      <c r="BLI429" s="91" t="s">
        <v>261</v>
      </c>
      <c r="BLJ429" s="91" t="s">
        <v>261</v>
      </c>
      <c r="BLK429" s="91" t="s">
        <v>261</v>
      </c>
      <c r="BLL429" s="91" t="s">
        <v>261</v>
      </c>
      <c r="BLM429" s="91" t="s">
        <v>261</v>
      </c>
      <c r="BLN429" s="91" t="s">
        <v>261</v>
      </c>
      <c r="BLO429" s="91" t="s">
        <v>261</v>
      </c>
      <c r="BLP429" s="91" t="s">
        <v>261</v>
      </c>
      <c r="BLQ429" s="91" t="s">
        <v>261</v>
      </c>
      <c r="BLR429" s="91" t="s">
        <v>261</v>
      </c>
      <c r="BLS429" s="91" t="s">
        <v>261</v>
      </c>
      <c r="BLT429" s="91" t="s">
        <v>261</v>
      </c>
      <c r="BLU429" s="91" t="s">
        <v>261</v>
      </c>
      <c r="BLV429" s="91" t="s">
        <v>261</v>
      </c>
      <c r="BLW429" s="91" t="s">
        <v>261</v>
      </c>
      <c r="BLX429" s="91" t="s">
        <v>261</v>
      </c>
      <c r="BLY429" s="91" t="s">
        <v>261</v>
      </c>
      <c r="BLZ429" s="91" t="s">
        <v>261</v>
      </c>
      <c r="BMA429" s="91" t="s">
        <v>261</v>
      </c>
      <c r="BMB429" s="91" t="s">
        <v>261</v>
      </c>
      <c r="BMC429" s="91" t="s">
        <v>261</v>
      </c>
      <c r="BMD429" s="91" t="s">
        <v>261</v>
      </c>
      <c r="BME429" s="91" t="s">
        <v>261</v>
      </c>
      <c r="BMF429" s="91" t="s">
        <v>261</v>
      </c>
      <c r="BMG429" s="91" t="s">
        <v>261</v>
      </c>
      <c r="BMH429" s="91" t="s">
        <v>261</v>
      </c>
      <c r="BMI429" s="91" t="s">
        <v>261</v>
      </c>
      <c r="BMJ429" s="91" t="s">
        <v>261</v>
      </c>
      <c r="BMK429" s="91" t="s">
        <v>261</v>
      </c>
      <c r="BML429" s="91" t="s">
        <v>261</v>
      </c>
      <c r="BMM429" s="91" t="s">
        <v>261</v>
      </c>
      <c r="BMN429" s="91" t="s">
        <v>261</v>
      </c>
      <c r="BMO429" s="91" t="s">
        <v>261</v>
      </c>
      <c r="BMP429" s="91" t="s">
        <v>261</v>
      </c>
      <c r="BMQ429" s="91" t="s">
        <v>261</v>
      </c>
      <c r="BMR429" s="91" t="s">
        <v>261</v>
      </c>
      <c r="BMS429" s="91" t="s">
        <v>261</v>
      </c>
      <c r="BMT429" s="91" t="s">
        <v>261</v>
      </c>
      <c r="BMU429" s="91" t="s">
        <v>261</v>
      </c>
      <c r="BMV429" s="91" t="s">
        <v>261</v>
      </c>
      <c r="BMW429" s="91" t="s">
        <v>261</v>
      </c>
      <c r="BMX429" s="91" t="s">
        <v>261</v>
      </c>
      <c r="BMY429" s="91" t="s">
        <v>261</v>
      </c>
      <c r="BMZ429" s="91" t="s">
        <v>261</v>
      </c>
      <c r="BNA429" s="91" t="s">
        <v>261</v>
      </c>
      <c r="BNB429" s="91" t="s">
        <v>261</v>
      </c>
      <c r="BNC429" s="91" t="s">
        <v>261</v>
      </c>
      <c r="BND429" s="91" t="s">
        <v>261</v>
      </c>
      <c r="BNE429" s="91" t="s">
        <v>261</v>
      </c>
      <c r="BNF429" s="91" t="s">
        <v>261</v>
      </c>
      <c r="BNG429" s="91" t="s">
        <v>261</v>
      </c>
      <c r="BNH429" s="91" t="s">
        <v>261</v>
      </c>
      <c r="BNI429" s="91" t="s">
        <v>261</v>
      </c>
      <c r="BNJ429" s="91" t="s">
        <v>261</v>
      </c>
      <c r="BNK429" s="91" t="s">
        <v>261</v>
      </c>
      <c r="BNL429" s="91" t="s">
        <v>261</v>
      </c>
      <c r="BNM429" s="91" t="s">
        <v>261</v>
      </c>
      <c r="BNN429" s="91" t="s">
        <v>261</v>
      </c>
      <c r="BNO429" s="91" t="s">
        <v>261</v>
      </c>
      <c r="BNP429" s="91" t="s">
        <v>261</v>
      </c>
      <c r="BNQ429" s="91" t="s">
        <v>261</v>
      </c>
      <c r="BNR429" s="91" t="s">
        <v>261</v>
      </c>
      <c r="BNS429" s="91" t="s">
        <v>261</v>
      </c>
      <c r="BNT429" s="91" t="s">
        <v>261</v>
      </c>
      <c r="BNU429" s="91" t="s">
        <v>261</v>
      </c>
      <c r="BNV429" s="91" t="s">
        <v>261</v>
      </c>
      <c r="BNW429" s="91" t="s">
        <v>261</v>
      </c>
      <c r="BNX429" s="91" t="s">
        <v>261</v>
      </c>
      <c r="BNY429" s="91" t="s">
        <v>261</v>
      </c>
      <c r="BNZ429" s="91" t="s">
        <v>261</v>
      </c>
      <c r="BOA429" s="91" t="s">
        <v>261</v>
      </c>
      <c r="BOB429" s="91" t="s">
        <v>261</v>
      </c>
      <c r="BOC429" s="91" t="s">
        <v>261</v>
      </c>
      <c r="BOD429" s="91" t="s">
        <v>261</v>
      </c>
      <c r="BOE429" s="91" t="s">
        <v>261</v>
      </c>
      <c r="BOF429" s="91" t="s">
        <v>261</v>
      </c>
      <c r="BOG429" s="91" t="s">
        <v>261</v>
      </c>
      <c r="BOH429" s="91" t="s">
        <v>261</v>
      </c>
      <c r="BOI429" s="91" t="s">
        <v>261</v>
      </c>
      <c r="BOJ429" s="91" t="s">
        <v>261</v>
      </c>
      <c r="BOK429" s="91" t="s">
        <v>261</v>
      </c>
      <c r="BOL429" s="91" t="s">
        <v>261</v>
      </c>
      <c r="BOM429" s="91" t="s">
        <v>261</v>
      </c>
      <c r="BON429" s="91" t="s">
        <v>261</v>
      </c>
      <c r="BOO429" s="91" t="s">
        <v>261</v>
      </c>
      <c r="BOP429" s="91" t="s">
        <v>261</v>
      </c>
      <c r="BOQ429" s="91" t="s">
        <v>261</v>
      </c>
      <c r="BOR429" s="91" t="s">
        <v>261</v>
      </c>
      <c r="BOS429" s="91" t="s">
        <v>261</v>
      </c>
      <c r="BOT429" s="91" t="s">
        <v>261</v>
      </c>
      <c r="BOU429" s="91" t="s">
        <v>261</v>
      </c>
      <c r="BOV429" s="91" t="s">
        <v>261</v>
      </c>
      <c r="BOW429" s="91" t="s">
        <v>261</v>
      </c>
      <c r="BOX429" s="91" t="s">
        <v>261</v>
      </c>
      <c r="BOY429" s="91" t="s">
        <v>261</v>
      </c>
      <c r="BOZ429" s="91" t="s">
        <v>261</v>
      </c>
      <c r="BPA429" s="91" t="s">
        <v>261</v>
      </c>
      <c r="BPB429" s="91" t="s">
        <v>261</v>
      </c>
      <c r="BPC429" s="91" t="s">
        <v>261</v>
      </c>
      <c r="BPD429" s="91" t="s">
        <v>261</v>
      </c>
      <c r="BPE429" s="91" t="s">
        <v>261</v>
      </c>
      <c r="BPF429" s="91" t="s">
        <v>261</v>
      </c>
      <c r="BPG429" s="91" t="s">
        <v>261</v>
      </c>
      <c r="BPH429" s="91" t="s">
        <v>261</v>
      </c>
      <c r="BPI429" s="91" t="s">
        <v>261</v>
      </c>
      <c r="BPJ429" s="91" t="s">
        <v>261</v>
      </c>
      <c r="BPK429" s="91" t="s">
        <v>261</v>
      </c>
      <c r="BPL429" s="91" t="s">
        <v>261</v>
      </c>
      <c r="BPM429" s="91" t="s">
        <v>261</v>
      </c>
      <c r="BPN429" s="91" t="s">
        <v>261</v>
      </c>
      <c r="BPO429" s="91" t="s">
        <v>261</v>
      </c>
      <c r="BPP429" s="91" t="s">
        <v>261</v>
      </c>
      <c r="BPQ429" s="91" t="s">
        <v>261</v>
      </c>
      <c r="BPR429" s="91" t="s">
        <v>261</v>
      </c>
      <c r="BPS429" s="91" t="s">
        <v>261</v>
      </c>
      <c r="BPT429" s="91" t="s">
        <v>261</v>
      </c>
      <c r="BPU429" s="91" t="s">
        <v>261</v>
      </c>
      <c r="BPV429" s="91" t="s">
        <v>261</v>
      </c>
      <c r="BPW429" s="91" t="s">
        <v>261</v>
      </c>
      <c r="BPX429" s="91" t="s">
        <v>261</v>
      </c>
      <c r="BPY429" s="91" t="s">
        <v>261</v>
      </c>
      <c r="BPZ429" s="91" t="s">
        <v>261</v>
      </c>
      <c r="BQA429" s="91" t="s">
        <v>261</v>
      </c>
      <c r="BQB429" s="91" t="s">
        <v>261</v>
      </c>
      <c r="BQC429" s="91" t="s">
        <v>261</v>
      </c>
      <c r="BQD429" s="91" t="s">
        <v>261</v>
      </c>
      <c r="BQE429" s="91" t="s">
        <v>261</v>
      </c>
      <c r="BQF429" s="91" t="s">
        <v>261</v>
      </c>
      <c r="BQG429" s="91" t="s">
        <v>261</v>
      </c>
      <c r="BQH429" s="91" t="s">
        <v>261</v>
      </c>
      <c r="BQI429" s="91" t="s">
        <v>261</v>
      </c>
      <c r="BQJ429" s="91" t="s">
        <v>261</v>
      </c>
      <c r="BQK429" s="91" t="s">
        <v>261</v>
      </c>
      <c r="BQL429" s="91" t="s">
        <v>261</v>
      </c>
      <c r="BQM429" s="91" t="s">
        <v>261</v>
      </c>
      <c r="BQN429" s="91" t="s">
        <v>261</v>
      </c>
      <c r="BQO429" s="91" t="s">
        <v>261</v>
      </c>
      <c r="BQP429" s="91" t="s">
        <v>261</v>
      </c>
      <c r="BQQ429" s="91" t="s">
        <v>261</v>
      </c>
      <c r="BQR429" s="91" t="s">
        <v>261</v>
      </c>
      <c r="BQS429" s="91" t="s">
        <v>261</v>
      </c>
      <c r="BQT429" s="91" t="s">
        <v>261</v>
      </c>
      <c r="BQU429" s="91" t="s">
        <v>261</v>
      </c>
      <c r="BQV429" s="91" t="s">
        <v>261</v>
      </c>
      <c r="BQW429" s="91" t="s">
        <v>261</v>
      </c>
      <c r="BQX429" s="91" t="s">
        <v>261</v>
      </c>
      <c r="BQY429" s="91" t="s">
        <v>261</v>
      </c>
      <c r="BQZ429" s="91" t="s">
        <v>261</v>
      </c>
      <c r="BRA429" s="91" t="s">
        <v>261</v>
      </c>
      <c r="BRB429" s="91" t="s">
        <v>261</v>
      </c>
      <c r="BRC429" s="91" t="s">
        <v>261</v>
      </c>
      <c r="BRD429" s="91" t="s">
        <v>261</v>
      </c>
      <c r="BRE429" s="91" t="s">
        <v>261</v>
      </c>
      <c r="BRF429" s="91" t="s">
        <v>261</v>
      </c>
      <c r="BRG429" s="91" t="s">
        <v>261</v>
      </c>
      <c r="BRH429" s="91" t="s">
        <v>261</v>
      </c>
      <c r="BRI429" s="91" t="s">
        <v>261</v>
      </c>
      <c r="BRJ429" s="91" t="s">
        <v>261</v>
      </c>
      <c r="BRK429" s="91" t="s">
        <v>261</v>
      </c>
      <c r="BRL429" s="91" t="s">
        <v>261</v>
      </c>
      <c r="BRM429" s="91" t="s">
        <v>261</v>
      </c>
      <c r="BRN429" s="91" t="s">
        <v>261</v>
      </c>
      <c r="BRO429" s="91" t="s">
        <v>261</v>
      </c>
      <c r="BRP429" s="91" t="s">
        <v>261</v>
      </c>
      <c r="BRQ429" s="91" t="s">
        <v>261</v>
      </c>
      <c r="BRR429" s="91" t="s">
        <v>261</v>
      </c>
      <c r="BRS429" s="91" t="s">
        <v>261</v>
      </c>
      <c r="BRT429" s="91" t="s">
        <v>261</v>
      </c>
      <c r="BRU429" s="91" t="s">
        <v>261</v>
      </c>
      <c r="BRV429" s="91" t="s">
        <v>261</v>
      </c>
      <c r="BRW429" s="91" t="s">
        <v>261</v>
      </c>
      <c r="BRX429" s="91" t="s">
        <v>261</v>
      </c>
      <c r="BRY429" s="91" t="s">
        <v>261</v>
      </c>
      <c r="BRZ429" s="91" t="s">
        <v>261</v>
      </c>
      <c r="BSA429" s="91" t="s">
        <v>261</v>
      </c>
      <c r="BSB429" s="91" t="s">
        <v>261</v>
      </c>
      <c r="BSC429" s="91" t="s">
        <v>261</v>
      </c>
      <c r="BSD429" s="91" t="s">
        <v>261</v>
      </c>
      <c r="BSE429" s="91" t="s">
        <v>261</v>
      </c>
      <c r="BSF429" s="91" t="s">
        <v>261</v>
      </c>
      <c r="BSG429" s="91" t="s">
        <v>261</v>
      </c>
      <c r="BSH429" s="91" t="s">
        <v>261</v>
      </c>
      <c r="BSI429" s="91" t="s">
        <v>261</v>
      </c>
      <c r="BSJ429" s="91" t="s">
        <v>261</v>
      </c>
      <c r="BSK429" s="91" t="s">
        <v>261</v>
      </c>
      <c r="BSL429" s="91" t="s">
        <v>261</v>
      </c>
      <c r="BSM429" s="91" t="s">
        <v>261</v>
      </c>
      <c r="BSN429" s="91" t="s">
        <v>261</v>
      </c>
      <c r="BSO429" s="91" t="s">
        <v>261</v>
      </c>
      <c r="BSP429" s="91" t="s">
        <v>261</v>
      </c>
      <c r="BSQ429" s="91" t="s">
        <v>261</v>
      </c>
      <c r="BSR429" s="91" t="s">
        <v>261</v>
      </c>
      <c r="BSS429" s="91" t="s">
        <v>261</v>
      </c>
      <c r="BST429" s="91" t="s">
        <v>261</v>
      </c>
      <c r="BSU429" s="91" t="s">
        <v>261</v>
      </c>
      <c r="BSV429" s="91" t="s">
        <v>261</v>
      </c>
      <c r="BSW429" s="91" t="s">
        <v>261</v>
      </c>
      <c r="BSX429" s="91" t="s">
        <v>261</v>
      </c>
      <c r="BSY429" s="91" t="s">
        <v>261</v>
      </c>
      <c r="BSZ429" s="91" t="s">
        <v>261</v>
      </c>
      <c r="BTA429" s="91" t="s">
        <v>261</v>
      </c>
      <c r="BTB429" s="91" t="s">
        <v>261</v>
      </c>
      <c r="BTC429" s="91" t="s">
        <v>261</v>
      </c>
      <c r="BTD429" s="91" t="s">
        <v>261</v>
      </c>
      <c r="BTE429" s="91" t="s">
        <v>261</v>
      </c>
      <c r="BTF429" s="91" t="s">
        <v>261</v>
      </c>
      <c r="BTG429" s="91" t="s">
        <v>261</v>
      </c>
      <c r="BTH429" s="91" t="s">
        <v>261</v>
      </c>
      <c r="BTI429" s="91" t="s">
        <v>261</v>
      </c>
      <c r="BTJ429" s="91" t="s">
        <v>261</v>
      </c>
      <c r="BTK429" s="91" t="s">
        <v>261</v>
      </c>
      <c r="BTL429" s="91" t="s">
        <v>261</v>
      </c>
      <c r="BTM429" s="91" t="s">
        <v>261</v>
      </c>
      <c r="BTN429" s="91" t="s">
        <v>261</v>
      </c>
      <c r="BTO429" s="91" t="s">
        <v>261</v>
      </c>
      <c r="BTP429" s="91" t="s">
        <v>261</v>
      </c>
      <c r="BTQ429" s="91" t="s">
        <v>261</v>
      </c>
      <c r="BTR429" s="91" t="s">
        <v>261</v>
      </c>
      <c r="BTS429" s="91" t="s">
        <v>261</v>
      </c>
      <c r="BTT429" s="91" t="s">
        <v>261</v>
      </c>
      <c r="BTU429" s="91" t="s">
        <v>261</v>
      </c>
      <c r="BTV429" s="91" t="s">
        <v>261</v>
      </c>
      <c r="BTW429" s="91" t="s">
        <v>261</v>
      </c>
      <c r="BTX429" s="91" t="s">
        <v>261</v>
      </c>
      <c r="BTY429" s="91" t="s">
        <v>261</v>
      </c>
      <c r="BTZ429" s="91" t="s">
        <v>261</v>
      </c>
      <c r="BUA429" s="91" t="s">
        <v>261</v>
      </c>
      <c r="BUB429" s="91" t="s">
        <v>261</v>
      </c>
      <c r="BUC429" s="91" t="s">
        <v>261</v>
      </c>
      <c r="BUD429" s="91" t="s">
        <v>261</v>
      </c>
      <c r="BUE429" s="91" t="s">
        <v>261</v>
      </c>
      <c r="BUF429" s="91" t="s">
        <v>261</v>
      </c>
      <c r="BUG429" s="91" t="s">
        <v>261</v>
      </c>
      <c r="BUH429" s="91" t="s">
        <v>261</v>
      </c>
      <c r="BUI429" s="91" t="s">
        <v>261</v>
      </c>
      <c r="BUJ429" s="91" t="s">
        <v>261</v>
      </c>
      <c r="BUK429" s="91" t="s">
        <v>261</v>
      </c>
      <c r="BUL429" s="91" t="s">
        <v>261</v>
      </c>
      <c r="BUM429" s="91" t="s">
        <v>261</v>
      </c>
      <c r="BUN429" s="91" t="s">
        <v>261</v>
      </c>
      <c r="BUO429" s="91" t="s">
        <v>261</v>
      </c>
      <c r="BUP429" s="91" t="s">
        <v>261</v>
      </c>
      <c r="BUQ429" s="91" t="s">
        <v>261</v>
      </c>
      <c r="BUR429" s="91" t="s">
        <v>261</v>
      </c>
      <c r="BUS429" s="91" t="s">
        <v>261</v>
      </c>
      <c r="BUT429" s="91" t="s">
        <v>261</v>
      </c>
      <c r="BUU429" s="91" t="s">
        <v>261</v>
      </c>
      <c r="BUV429" s="91" t="s">
        <v>261</v>
      </c>
      <c r="BUW429" s="91" t="s">
        <v>261</v>
      </c>
      <c r="BUX429" s="91" t="s">
        <v>261</v>
      </c>
      <c r="BUY429" s="91" t="s">
        <v>261</v>
      </c>
      <c r="BUZ429" s="91" t="s">
        <v>261</v>
      </c>
      <c r="BVA429" s="91" t="s">
        <v>261</v>
      </c>
      <c r="BVB429" s="91" t="s">
        <v>261</v>
      </c>
      <c r="BVC429" s="91" t="s">
        <v>261</v>
      </c>
      <c r="BVD429" s="91" t="s">
        <v>261</v>
      </c>
      <c r="BVE429" s="91" t="s">
        <v>261</v>
      </c>
      <c r="BVF429" s="91" t="s">
        <v>261</v>
      </c>
      <c r="BVG429" s="91" t="s">
        <v>261</v>
      </c>
      <c r="BVH429" s="91" t="s">
        <v>261</v>
      </c>
      <c r="BVI429" s="91" t="s">
        <v>261</v>
      </c>
      <c r="BVJ429" s="91" t="s">
        <v>261</v>
      </c>
      <c r="BVK429" s="91" t="s">
        <v>261</v>
      </c>
      <c r="BVL429" s="91" t="s">
        <v>261</v>
      </c>
      <c r="BVM429" s="91" t="s">
        <v>261</v>
      </c>
      <c r="BVN429" s="91" t="s">
        <v>261</v>
      </c>
      <c r="BVO429" s="91" t="s">
        <v>261</v>
      </c>
      <c r="BVP429" s="91" t="s">
        <v>261</v>
      </c>
      <c r="BVQ429" s="91" t="s">
        <v>261</v>
      </c>
      <c r="BVR429" s="91" t="s">
        <v>261</v>
      </c>
      <c r="BVS429" s="91" t="s">
        <v>261</v>
      </c>
      <c r="BVT429" s="91" t="s">
        <v>261</v>
      </c>
      <c r="BVU429" s="91" t="s">
        <v>261</v>
      </c>
      <c r="BVV429" s="91" t="s">
        <v>261</v>
      </c>
      <c r="BVW429" s="91" t="s">
        <v>261</v>
      </c>
      <c r="BVX429" s="91" t="s">
        <v>261</v>
      </c>
      <c r="BVY429" s="91" t="s">
        <v>261</v>
      </c>
      <c r="BVZ429" s="91" t="s">
        <v>261</v>
      </c>
      <c r="BWA429" s="91" t="s">
        <v>261</v>
      </c>
      <c r="BWB429" s="91" t="s">
        <v>261</v>
      </c>
      <c r="BWC429" s="91" t="s">
        <v>261</v>
      </c>
      <c r="BWD429" s="91" t="s">
        <v>261</v>
      </c>
      <c r="BWE429" s="91" t="s">
        <v>261</v>
      </c>
      <c r="BWF429" s="91" t="s">
        <v>261</v>
      </c>
      <c r="BWG429" s="91" t="s">
        <v>261</v>
      </c>
      <c r="BWH429" s="91" t="s">
        <v>261</v>
      </c>
      <c r="BWI429" s="91" t="s">
        <v>261</v>
      </c>
      <c r="BWJ429" s="91" t="s">
        <v>261</v>
      </c>
      <c r="BWK429" s="91" t="s">
        <v>261</v>
      </c>
      <c r="BWL429" s="91" t="s">
        <v>261</v>
      </c>
      <c r="BWM429" s="91" t="s">
        <v>261</v>
      </c>
      <c r="BWN429" s="91" t="s">
        <v>261</v>
      </c>
      <c r="BWO429" s="91" t="s">
        <v>261</v>
      </c>
      <c r="BWP429" s="91" t="s">
        <v>261</v>
      </c>
      <c r="BWQ429" s="91" t="s">
        <v>261</v>
      </c>
      <c r="BWR429" s="91" t="s">
        <v>261</v>
      </c>
      <c r="BWS429" s="91" t="s">
        <v>261</v>
      </c>
      <c r="BWT429" s="91" t="s">
        <v>261</v>
      </c>
      <c r="BWU429" s="91" t="s">
        <v>261</v>
      </c>
      <c r="BWV429" s="91" t="s">
        <v>261</v>
      </c>
      <c r="BWW429" s="91" t="s">
        <v>261</v>
      </c>
      <c r="BWX429" s="91" t="s">
        <v>261</v>
      </c>
      <c r="BWY429" s="91" t="s">
        <v>261</v>
      </c>
      <c r="BWZ429" s="91" t="s">
        <v>261</v>
      </c>
      <c r="BXA429" s="91" t="s">
        <v>261</v>
      </c>
      <c r="BXB429" s="91" t="s">
        <v>261</v>
      </c>
      <c r="BXC429" s="91" t="s">
        <v>261</v>
      </c>
      <c r="BXD429" s="91" t="s">
        <v>261</v>
      </c>
      <c r="BXE429" s="91" t="s">
        <v>261</v>
      </c>
      <c r="BXF429" s="91" t="s">
        <v>261</v>
      </c>
      <c r="BXG429" s="91" t="s">
        <v>261</v>
      </c>
      <c r="BXH429" s="91" t="s">
        <v>261</v>
      </c>
      <c r="BXI429" s="91" t="s">
        <v>261</v>
      </c>
      <c r="BXJ429" s="91" t="s">
        <v>261</v>
      </c>
      <c r="BXK429" s="91" t="s">
        <v>261</v>
      </c>
      <c r="BXL429" s="91" t="s">
        <v>261</v>
      </c>
      <c r="BXM429" s="91" t="s">
        <v>261</v>
      </c>
      <c r="BXN429" s="91" t="s">
        <v>261</v>
      </c>
      <c r="BXO429" s="91" t="s">
        <v>261</v>
      </c>
      <c r="BXP429" s="91" t="s">
        <v>261</v>
      </c>
      <c r="BXQ429" s="91" t="s">
        <v>261</v>
      </c>
      <c r="BXR429" s="91" t="s">
        <v>261</v>
      </c>
      <c r="BXS429" s="91" t="s">
        <v>261</v>
      </c>
      <c r="BXT429" s="91" t="s">
        <v>261</v>
      </c>
      <c r="BXU429" s="91" t="s">
        <v>261</v>
      </c>
      <c r="BXV429" s="91" t="s">
        <v>261</v>
      </c>
      <c r="BXW429" s="91" t="s">
        <v>261</v>
      </c>
      <c r="BXX429" s="91" t="s">
        <v>261</v>
      </c>
      <c r="BXY429" s="91" t="s">
        <v>261</v>
      </c>
      <c r="BXZ429" s="91" t="s">
        <v>261</v>
      </c>
      <c r="BYA429" s="91" t="s">
        <v>261</v>
      </c>
      <c r="BYB429" s="91" t="s">
        <v>261</v>
      </c>
      <c r="BYC429" s="91" t="s">
        <v>261</v>
      </c>
      <c r="BYD429" s="91" t="s">
        <v>261</v>
      </c>
      <c r="BYE429" s="91" t="s">
        <v>261</v>
      </c>
      <c r="BYF429" s="91" t="s">
        <v>261</v>
      </c>
      <c r="BYG429" s="91" t="s">
        <v>261</v>
      </c>
      <c r="BYH429" s="91" t="s">
        <v>261</v>
      </c>
      <c r="BYI429" s="91" t="s">
        <v>261</v>
      </c>
      <c r="BYJ429" s="91" t="s">
        <v>261</v>
      </c>
      <c r="BYK429" s="91" t="s">
        <v>261</v>
      </c>
      <c r="BYL429" s="91" t="s">
        <v>261</v>
      </c>
      <c r="BYM429" s="91" t="s">
        <v>261</v>
      </c>
      <c r="BYN429" s="91" t="s">
        <v>261</v>
      </c>
      <c r="BYO429" s="91" t="s">
        <v>261</v>
      </c>
      <c r="BYP429" s="91" t="s">
        <v>261</v>
      </c>
      <c r="BYQ429" s="91" t="s">
        <v>261</v>
      </c>
      <c r="BYR429" s="91" t="s">
        <v>261</v>
      </c>
      <c r="BYS429" s="91" t="s">
        <v>261</v>
      </c>
      <c r="BYT429" s="91" t="s">
        <v>261</v>
      </c>
      <c r="BYU429" s="91" t="s">
        <v>261</v>
      </c>
      <c r="BYV429" s="91" t="s">
        <v>261</v>
      </c>
      <c r="BYW429" s="91" t="s">
        <v>261</v>
      </c>
      <c r="BYX429" s="91" t="s">
        <v>261</v>
      </c>
      <c r="BYY429" s="91" t="s">
        <v>261</v>
      </c>
      <c r="BYZ429" s="91" t="s">
        <v>261</v>
      </c>
      <c r="BZA429" s="91" t="s">
        <v>261</v>
      </c>
      <c r="BZB429" s="91" t="s">
        <v>261</v>
      </c>
      <c r="BZC429" s="91" t="s">
        <v>261</v>
      </c>
      <c r="BZD429" s="91" t="s">
        <v>261</v>
      </c>
      <c r="BZE429" s="91" t="s">
        <v>261</v>
      </c>
      <c r="BZF429" s="91" t="s">
        <v>261</v>
      </c>
      <c r="BZG429" s="91" t="s">
        <v>261</v>
      </c>
      <c r="BZH429" s="91" t="s">
        <v>261</v>
      </c>
      <c r="BZI429" s="91" t="s">
        <v>261</v>
      </c>
      <c r="BZJ429" s="91" t="s">
        <v>261</v>
      </c>
      <c r="BZK429" s="91" t="s">
        <v>261</v>
      </c>
      <c r="BZL429" s="91" t="s">
        <v>261</v>
      </c>
      <c r="BZM429" s="91" t="s">
        <v>261</v>
      </c>
      <c r="BZN429" s="91" t="s">
        <v>261</v>
      </c>
      <c r="BZO429" s="91" t="s">
        <v>261</v>
      </c>
      <c r="BZP429" s="91" t="s">
        <v>261</v>
      </c>
      <c r="BZQ429" s="91" t="s">
        <v>261</v>
      </c>
      <c r="BZR429" s="91" t="s">
        <v>261</v>
      </c>
      <c r="BZS429" s="91" t="s">
        <v>261</v>
      </c>
      <c r="BZT429" s="91" t="s">
        <v>261</v>
      </c>
      <c r="BZU429" s="91" t="s">
        <v>261</v>
      </c>
      <c r="BZV429" s="91" t="s">
        <v>261</v>
      </c>
      <c r="BZW429" s="91" t="s">
        <v>261</v>
      </c>
      <c r="BZX429" s="91" t="s">
        <v>261</v>
      </c>
      <c r="BZY429" s="91" t="s">
        <v>261</v>
      </c>
      <c r="BZZ429" s="91" t="s">
        <v>261</v>
      </c>
      <c r="CAA429" s="91" t="s">
        <v>261</v>
      </c>
      <c r="CAB429" s="91" t="s">
        <v>261</v>
      </c>
      <c r="CAC429" s="91" t="s">
        <v>261</v>
      </c>
      <c r="CAD429" s="91" t="s">
        <v>261</v>
      </c>
      <c r="CAE429" s="91" t="s">
        <v>261</v>
      </c>
      <c r="CAF429" s="91" t="s">
        <v>261</v>
      </c>
      <c r="CAG429" s="91" t="s">
        <v>261</v>
      </c>
      <c r="CAH429" s="91" t="s">
        <v>261</v>
      </c>
      <c r="CAI429" s="91" t="s">
        <v>261</v>
      </c>
      <c r="CAJ429" s="91" t="s">
        <v>261</v>
      </c>
      <c r="CAK429" s="91" t="s">
        <v>261</v>
      </c>
      <c r="CAL429" s="91" t="s">
        <v>261</v>
      </c>
      <c r="CAM429" s="91" t="s">
        <v>261</v>
      </c>
      <c r="CAN429" s="91" t="s">
        <v>261</v>
      </c>
      <c r="CAO429" s="91" t="s">
        <v>261</v>
      </c>
      <c r="CAP429" s="91" t="s">
        <v>261</v>
      </c>
      <c r="CAQ429" s="91" t="s">
        <v>261</v>
      </c>
      <c r="CAR429" s="91" t="s">
        <v>261</v>
      </c>
      <c r="CAS429" s="91" t="s">
        <v>261</v>
      </c>
      <c r="CAT429" s="91" t="s">
        <v>261</v>
      </c>
      <c r="CAU429" s="91" t="s">
        <v>261</v>
      </c>
      <c r="CAV429" s="91" t="s">
        <v>261</v>
      </c>
      <c r="CAW429" s="91" t="s">
        <v>261</v>
      </c>
      <c r="CAX429" s="91" t="s">
        <v>261</v>
      </c>
      <c r="CAY429" s="91" t="s">
        <v>261</v>
      </c>
      <c r="CAZ429" s="91" t="s">
        <v>261</v>
      </c>
      <c r="CBA429" s="91" t="s">
        <v>261</v>
      </c>
      <c r="CBB429" s="91" t="s">
        <v>261</v>
      </c>
      <c r="CBC429" s="91" t="s">
        <v>261</v>
      </c>
      <c r="CBD429" s="91" t="s">
        <v>261</v>
      </c>
      <c r="CBE429" s="91" t="s">
        <v>261</v>
      </c>
      <c r="CBF429" s="91" t="s">
        <v>261</v>
      </c>
      <c r="CBG429" s="91" t="s">
        <v>261</v>
      </c>
      <c r="CBH429" s="91" t="s">
        <v>261</v>
      </c>
      <c r="CBI429" s="91" t="s">
        <v>261</v>
      </c>
      <c r="CBJ429" s="91" t="s">
        <v>261</v>
      </c>
      <c r="CBK429" s="91" t="s">
        <v>261</v>
      </c>
      <c r="CBL429" s="91" t="s">
        <v>261</v>
      </c>
      <c r="CBM429" s="91" t="s">
        <v>261</v>
      </c>
      <c r="CBN429" s="91" t="s">
        <v>261</v>
      </c>
      <c r="CBO429" s="91" t="s">
        <v>261</v>
      </c>
      <c r="CBP429" s="91" t="s">
        <v>261</v>
      </c>
      <c r="CBQ429" s="91" t="s">
        <v>261</v>
      </c>
      <c r="CBR429" s="91" t="s">
        <v>261</v>
      </c>
      <c r="CBS429" s="91" t="s">
        <v>261</v>
      </c>
      <c r="CBT429" s="91" t="s">
        <v>261</v>
      </c>
      <c r="CBU429" s="91" t="s">
        <v>261</v>
      </c>
      <c r="CBV429" s="91" t="s">
        <v>261</v>
      </c>
      <c r="CBW429" s="91" t="s">
        <v>261</v>
      </c>
      <c r="CBX429" s="91" t="s">
        <v>261</v>
      </c>
      <c r="CBY429" s="91" t="s">
        <v>261</v>
      </c>
      <c r="CBZ429" s="91" t="s">
        <v>261</v>
      </c>
      <c r="CCA429" s="91" t="s">
        <v>261</v>
      </c>
      <c r="CCB429" s="91" t="s">
        <v>261</v>
      </c>
      <c r="CCC429" s="91" t="s">
        <v>261</v>
      </c>
      <c r="CCD429" s="91" t="s">
        <v>261</v>
      </c>
      <c r="CCE429" s="91" t="s">
        <v>261</v>
      </c>
      <c r="CCF429" s="91" t="s">
        <v>261</v>
      </c>
      <c r="CCG429" s="91" t="s">
        <v>261</v>
      </c>
      <c r="CCH429" s="91" t="s">
        <v>261</v>
      </c>
      <c r="CCI429" s="91" t="s">
        <v>261</v>
      </c>
      <c r="CCJ429" s="91" t="s">
        <v>261</v>
      </c>
      <c r="CCK429" s="91" t="s">
        <v>261</v>
      </c>
      <c r="CCL429" s="91" t="s">
        <v>261</v>
      </c>
      <c r="CCM429" s="91" t="s">
        <v>261</v>
      </c>
      <c r="CCN429" s="91" t="s">
        <v>261</v>
      </c>
      <c r="CCO429" s="91" t="s">
        <v>261</v>
      </c>
      <c r="CCP429" s="91" t="s">
        <v>261</v>
      </c>
      <c r="CCQ429" s="91" t="s">
        <v>261</v>
      </c>
      <c r="CCR429" s="91" t="s">
        <v>261</v>
      </c>
      <c r="CCS429" s="91" t="s">
        <v>261</v>
      </c>
      <c r="CCT429" s="91" t="s">
        <v>261</v>
      </c>
      <c r="CCU429" s="91" t="s">
        <v>261</v>
      </c>
      <c r="CCV429" s="91" t="s">
        <v>261</v>
      </c>
      <c r="CCW429" s="91" t="s">
        <v>261</v>
      </c>
      <c r="CCX429" s="91" t="s">
        <v>261</v>
      </c>
      <c r="CCY429" s="91" t="s">
        <v>261</v>
      </c>
      <c r="CCZ429" s="91" t="s">
        <v>261</v>
      </c>
      <c r="CDA429" s="91" t="s">
        <v>261</v>
      </c>
      <c r="CDB429" s="91" t="s">
        <v>261</v>
      </c>
      <c r="CDC429" s="91" t="s">
        <v>261</v>
      </c>
      <c r="CDD429" s="91" t="s">
        <v>261</v>
      </c>
      <c r="CDE429" s="91" t="s">
        <v>261</v>
      </c>
      <c r="CDF429" s="91" t="s">
        <v>261</v>
      </c>
      <c r="CDG429" s="91" t="s">
        <v>261</v>
      </c>
      <c r="CDH429" s="91" t="s">
        <v>261</v>
      </c>
      <c r="CDI429" s="91" t="s">
        <v>261</v>
      </c>
      <c r="CDJ429" s="91" t="s">
        <v>261</v>
      </c>
      <c r="CDK429" s="91" t="s">
        <v>261</v>
      </c>
      <c r="CDL429" s="91" t="s">
        <v>261</v>
      </c>
      <c r="CDM429" s="91" t="s">
        <v>261</v>
      </c>
      <c r="CDN429" s="91" t="s">
        <v>261</v>
      </c>
      <c r="CDO429" s="91" t="s">
        <v>261</v>
      </c>
      <c r="CDP429" s="91" t="s">
        <v>261</v>
      </c>
      <c r="CDQ429" s="91" t="s">
        <v>261</v>
      </c>
      <c r="CDR429" s="91" t="s">
        <v>261</v>
      </c>
      <c r="CDS429" s="91" t="s">
        <v>261</v>
      </c>
      <c r="CDT429" s="91" t="s">
        <v>261</v>
      </c>
      <c r="CDU429" s="91" t="s">
        <v>261</v>
      </c>
      <c r="CDV429" s="91" t="s">
        <v>261</v>
      </c>
      <c r="CDW429" s="91" t="s">
        <v>261</v>
      </c>
      <c r="CDX429" s="91" t="s">
        <v>261</v>
      </c>
      <c r="CDY429" s="91" t="s">
        <v>261</v>
      </c>
      <c r="CDZ429" s="91" t="s">
        <v>261</v>
      </c>
      <c r="CEA429" s="91" t="s">
        <v>261</v>
      </c>
      <c r="CEB429" s="91" t="s">
        <v>261</v>
      </c>
      <c r="CEC429" s="91" t="s">
        <v>261</v>
      </c>
      <c r="CED429" s="91" t="s">
        <v>261</v>
      </c>
      <c r="CEE429" s="91" t="s">
        <v>261</v>
      </c>
      <c r="CEF429" s="91" t="s">
        <v>261</v>
      </c>
      <c r="CEG429" s="91" t="s">
        <v>261</v>
      </c>
      <c r="CEH429" s="91" t="s">
        <v>261</v>
      </c>
      <c r="CEI429" s="91" t="s">
        <v>261</v>
      </c>
      <c r="CEJ429" s="91" t="s">
        <v>261</v>
      </c>
      <c r="CEK429" s="91" t="s">
        <v>261</v>
      </c>
      <c r="CEL429" s="91" t="s">
        <v>261</v>
      </c>
      <c r="CEM429" s="91" t="s">
        <v>261</v>
      </c>
      <c r="CEN429" s="91" t="s">
        <v>261</v>
      </c>
      <c r="CEO429" s="91" t="s">
        <v>261</v>
      </c>
      <c r="CEP429" s="91" t="s">
        <v>261</v>
      </c>
      <c r="CEQ429" s="91" t="s">
        <v>261</v>
      </c>
      <c r="CER429" s="91" t="s">
        <v>261</v>
      </c>
      <c r="CES429" s="91" t="s">
        <v>261</v>
      </c>
      <c r="CET429" s="91" t="s">
        <v>261</v>
      </c>
      <c r="CEU429" s="91" t="s">
        <v>261</v>
      </c>
      <c r="CEV429" s="91" t="s">
        <v>261</v>
      </c>
      <c r="CEW429" s="91" t="s">
        <v>261</v>
      </c>
      <c r="CEX429" s="91" t="s">
        <v>261</v>
      </c>
      <c r="CEY429" s="91" t="s">
        <v>261</v>
      </c>
      <c r="CEZ429" s="91" t="s">
        <v>261</v>
      </c>
      <c r="CFA429" s="91" t="s">
        <v>261</v>
      </c>
      <c r="CFB429" s="91" t="s">
        <v>261</v>
      </c>
      <c r="CFC429" s="91" t="s">
        <v>261</v>
      </c>
      <c r="CFD429" s="91" t="s">
        <v>261</v>
      </c>
      <c r="CFE429" s="91" t="s">
        <v>261</v>
      </c>
      <c r="CFF429" s="91" t="s">
        <v>261</v>
      </c>
      <c r="CFG429" s="91" t="s">
        <v>261</v>
      </c>
      <c r="CFH429" s="91" t="s">
        <v>261</v>
      </c>
      <c r="CFI429" s="91" t="s">
        <v>261</v>
      </c>
      <c r="CFJ429" s="91" t="s">
        <v>261</v>
      </c>
      <c r="CFK429" s="91" t="s">
        <v>261</v>
      </c>
      <c r="CFL429" s="91" t="s">
        <v>261</v>
      </c>
      <c r="CFM429" s="91" t="s">
        <v>261</v>
      </c>
      <c r="CFN429" s="91" t="s">
        <v>261</v>
      </c>
      <c r="CFO429" s="91" t="s">
        <v>261</v>
      </c>
      <c r="CFP429" s="91" t="s">
        <v>261</v>
      </c>
      <c r="CFQ429" s="91" t="s">
        <v>261</v>
      </c>
      <c r="CFR429" s="91" t="s">
        <v>261</v>
      </c>
      <c r="CFS429" s="91" t="s">
        <v>261</v>
      </c>
      <c r="CFT429" s="91" t="s">
        <v>261</v>
      </c>
      <c r="CFU429" s="91" t="s">
        <v>261</v>
      </c>
      <c r="CFV429" s="91" t="s">
        <v>261</v>
      </c>
      <c r="CFW429" s="91" t="s">
        <v>261</v>
      </c>
      <c r="CFX429" s="91" t="s">
        <v>261</v>
      </c>
      <c r="CFY429" s="91" t="s">
        <v>261</v>
      </c>
      <c r="CFZ429" s="91" t="s">
        <v>261</v>
      </c>
      <c r="CGA429" s="91" t="s">
        <v>261</v>
      </c>
      <c r="CGB429" s="91" t="s">
        <v>261</v>
      </c>
      <c r="CGC429" s="91" t="s">
        <v>261</v>
      </c>
      <c r="CGD429" s="91" t="s">
        <v>261</v>
      </c>
      <c r="CGE429" s="91" t="s">
        <v>261</v>
      </c>
      <c r="CGF429" s="91" t="s">
        <v>261</v>
      </c>
      <c r="CGG429" s="91" t="s">
        <v>261</v>
      </c>
      <c r="CGH429" s="91" t="s">
        <v>261</v>
      </c>
      <c r="CGI429" s="91" t="s">
        <v>261</v>
      </c>
      <c r="CGJ429" s="91" t="s">
        <v>261</v>
      </c>
      <c r="CGK429" s="91" t="s">
        <v>261</v>
      </c>
      <c r="CGL429" s="91" t="s">
        <v>261</v>
      </c>
      <c r="CGM429" s="91" t="s">
        <v>261</v>
      </c>
      <c r="CGN429" s="91" t="s">
        <v>261</v>
      </c>
      <c r="CGO429" s="91" t="s">
        <v>261</v>
      </c>
      <c r="CGP429" s="91" t="s">
        <v>261</v>
      </c>
      <c r="CGQ429" s="91" t="s">
        <v>261</v>
      </c>
      <c r="CGR429" s="91" t="s">
        <v>261</v>
      </c>
      <c r="CGS429" s="91" t="s">
        <v>261</v>
      </c>
      <c r="CGT429" s="91" t="s">
        <v>261</v>
      </c>
      <c r="CGU429" s="91" t="s">
        <v>261</v>
      </c>
      <c r="CGV429" s="91" t="s">
        <v>261</v>
      </c>
      <c r="CGW429" s="91" t="s">
        <v>261</v>
      </c>
      <c r="CGX429" s="91" t="s">
        <v>261</v>
      </c>
      <c r="CGY429" s="91" t="s">
        <v>261</v>
      </c>
      <c r="CGZ429" s="91" t="s">
        <v>261</v>
      </c>
      <c r="CHA429" s="91" t="s">
        <v>261</v>
      </c>
      <c r="CHB429" s="91" t="s">
        <v>261</v>
      </c>
      <c r="CHC429" s="91" t="s">
        <v>261</v>
      </c>
      <c r="CHD429" s="91" t="s">
        <v>261</v>
      </c>
      <c r="CHE429" s="91" t="s">
        <v>261</v>
      </c>
      <c r="CHF429" s="91" t="s">
        <v>261</v>
      </c>
      <c r="CHG429" s="91" t="s">
        <v>261</v>
      </c>
      <c r="CHH429" s="91" t="s">
        <v>261</v>
      </c>
      <c r="CHI429" s="91" t="s">
        <v>261</v>
      </c>
      <c r="CHJ429" s="91" t="s">
        <v>261</v>
      </c>
      <c r="CHK429" s="91" t="s">
        <v>261</v>
      </c>
      <c r="CHL429" s="91" t="s">
        <v>261</v>
      </c>
      <c r="CHM429" s="91" t="s">
        <v>261</v>
      </c>
      <c r="CHN429" s="91" t="s">
        <v>261</v>
      </c>
      <c r="CHO429" s="91" t="s">
        <v>261</v>
      </c>
      <c r="CHP429" s="91" t="s">
        <v>261</v>
      </c>
      <c r="CHQ429" s="91" t="s">
        <v>261</v>
      </c>
      <c r="CHR429" s="91" t="s">
        <v>261</v>
      </c>
      <c r="CHS429" s="91" t="s">
        <v>261</v>
      </c>
      <c r="CHT429" s="91" t="s">
        <v>261</v>
      </c>
      <c r="CHU429" s="91" t="s">
        <v>261</v>
      </c>
      <c r="CHV429" s="91" t="s">
        <v>261</v>
      </c>
      <c r="CHW429" s="91" t="s">
        <v>261</v>
      </c>
      <c r="CHX429" s="91" t="s">
        <v>261</v>
      </c>
      <c r="CHY429" s="91" t="s">
        <v>261</v>
      </c>
      <c r="CHZ429" s="91" t="s">
        <v>261</v>
      </c>
      <c r="CIA429" s="91" t="s">
        <v>261</v>
      </c>
      <c r="CIB429" s="91" t="s">
        <v>261</v>
      </c>
      <c r="CIC429" s="91" t="s">
        <v>261</v>
      </c>
      <c r="CID429" s="91" t="s">
        <v>261</v>
      </c>
      <c r="CIE429" s="91" t="s">
        <v>261</v>
      </c>
      <c r="CIF429" s="91" t="s">
        <v>261</v>
      </c>
      <c r="CIG429" s="91" t="s">
        <v>261</v>
      </c>
      <c r="CIH429" s="91" t="s">
        <v>261</v>
      </c>
      <c r="CII429" s="91" t="s">
        <v>261</v>
      </c>
      <c r="CIJ429" s="91" t="s">
        <v>261</v>
      </c>
      <c r="CIK429" s="91" t="s">
        <v>261</v>
      </c>
      <c r="CIL429" s="91" t="s">
        <v>261</v>
      </c>
      <c r="CIM429" s="91" t="s">
        <v>261</v>
      </c>
      <c r="CIN429" s="91" t="s">
        <v>261</v>
      </c>
      <c r="CIO429" s="91" t="s">
        <v>261</v>
      </c>
      <c r="CIP429" s="91" t="s">
        <v>261</v>
      </c>
      <c r="CIQ429" s="91" t="s">
        <v>261</v>
      </c>
      <c r="CIR429" s="91" t="s">
        <v>261</v>
      </c>
      <c r="CIS429" s="91" t="s">
        <v>261</v>
      </c>
      <c r="CIT429" s="91" t="s">
        <v>261</v>
      </c>
      <c r="CIU429" s="91" t="s">
        <v>261</v>
      </c>
      <c r="CIV429" s="91" t="s">
        <v>261</v>
      </c>
      <c r="CIW429" s="91" t="s">
        <v>261</v>
      </c>
      <c r="CIX429" s="91" t="s">
        <v>261</v>
      </c>
      <c r="CIY429" s="91" t="s">
        <v>261</v>
      </c>
      <c r="CIZ429" s="91" t="s">
        <v>261</v>
      </c>
      <c r="CJA429" s="91" t="s">
        <v>261</v>
      </c>
      <c r="CJB429" s="91" t="s">
        <v>261</v>
      </c>
      <c r="CJC429" s="91" t="s">
        <v>261</v>
      </c>
      <c r="CJD429" s="91" t="s">
        <v>261</v>
      </c>
      <c r="CJE429" s="91" t="s">
        <v>261</v>
      </c>
      <c r="CJF429" s="91" t="s">
        <v>261</v>
      </c>
      <c r="CJG429" s="91" t="s">
        <v>261</v>
      </c>
      <c r="CJH429" s="91" t="s">
        <v>261</v>
      </c>
      <c r="CJI429" s="91" t="s">
        <v>261</v>
      </c>
      <c r="CJJ429" s="91" t="s">
        <v>261</v>
      </c>
      <c r="CJK429" s="91" t="s">
        <v>261</v>
      </c>
      <c r="CJL429" s="91" t="s">
        <v>261</v>
      </c>
      <c r="CJM429" s="91" t="s">
        <v>261</v>
      </c>
      <c r="CJN429" s="91" t="s">
        <v>261</v>
      </c>
      <c r="CJO429" s="91" t="s">
        <v>261</v>
      </c>
      <c r="CJP429" s="91" t="s">
        <v>261</v>
      </c>
      <c r="CJQ429" s="91" t="s">
        <v>261</v>
      </c>
      <c r="CJR429" s="91" t="s">
        <v>261</v>
      </c>
      <c r="CJS429" s="91" t="s">
        <v>261</v>
      </c>
      <c r="CJT429" s="91" t="s">
        <v>261</v>
      </c>
      <c r="CJU429" s="91" t="s">
        <v>261</v>
      </c>
      <c r="CJV429" s="91" t="s">
        <v>261</v>
      </c>
      <c r="CJW429" s="91" t="s">
        <v>261</v>
      </c>
      <c r="CJX429" s="91" t="s">
        <v>261</v>
      </c>
      <c r="CJY429" s="91" t="s">
        <v>261</v>
      </c>
      <c r="CJZ429" s="91" t="s">
        <v>261</v>
      </c>
      <c r="CKA429" s="91" t="s">
        <v>261</v>
      </c>
      <c r="CKB429" s="91" t="s">
        <v>261</v>
      </c>
      <c r="CKC429" s="91" t="s">
        <v>261</v>
      </c>
      <c r="CKD429" s="91" t="s">
        <v>261</v>
      </c>
      <c r="CKE429" s="91" t="s">
        <v>261</v>
      </c>
      <c r="CKF429" s="91" t="s">
        <v>261</v>
      </c>
      <c r="CKG429" s="91" t="s">
        <v>261</v>
      </c>
      <c r="CKH429" s="91" t="s">
        <v>261</v>
      </c>
      <c r="CKI429" s="91" t="s">
        <v>261</v>
      </c>
      <c r="CKJ429" s="91" t="s">
        <v>261</v>
      </c>
      <c r="CKK429" s="91" t="s">
        <v>261</v>
      </c>
      <c r="CKL429" s="91" t="s">
        <v>261</v>
      </c>
      <c r="CKM429" s="91" t="s">
        <v>261</v>
      </c>
      <c r="CKN429" s="91" t="s">
        <v>261</v>
      </c>
      <c r="CKO429" s="91" t="s">
        <v>261</v>
      </c>
      <c r="CKP429" s="91" t="s">
        <v>261</v>
      </c>
      <c r="CKQ429" s="91" t="s">
        <v>261</v>
      </c>
      <c r="CKR429" s="91" t="s">
        <v>261</v>
      </c>
      <c r="CKS429" s="91" t="s">
        <v>261</v>
      </c>
      <c r="CKT429" s="91" t="s">
        <v>261</v>
      </c>
      <c r="CKU429" s="91" t="s">
        <v>261</v>
      </c>
      <c r="CKV429" s="91" t="s">
        <v>261</v>
      </c>
      <c r="CKW429" s="91" t="s">
        <v>261</v>
      </c>
      <c r="CKX429" s="91" t="s">
        <v>261</v>
      </c>
      <c r="CKY429" s="91" t="s">
        <v>261</v>
      </c>
      <c r="CKZ429" s="91" t="s">
        <v>261</v>
      </c>
      <c r="CLA429" s="91" t="s">
        <v>261</v>
      </c>
      <c r="CLB429" s="91" t="s">
        <v>261</v>
      </c>
      <c r="CLC429" s="91" t="s">
        <v>261</v>
      </c>
      <c r="CLD429" s="91" t="s">
        <v>261</v>
      </c>
      <c r="CLE429" s="91" t="s">
        <v>261</v>
      </c>
      <c r="CLF429" s="91" t="s">
        <v>261</v>
      </c>
      <c r="CLG429" s="91" t="s">
        <v>261</v>
      </c>
      <c r="CLH429" s="91" t="s">
        <v>261</v>
      </c>
      <c r="CLI429" s="91" t="s">
        <v>261</v>
      </c>
      <c r="CLJ429" s="91" t="s">
        <v>261</v>
      </c>
      <c r="CLK429" s="91" t="s">
        <v>261</v>
      </c>
      <c r="CLL429" s="91" t="s">
        <v>261</v>
      </c>
      <c r="CLM429" s="91" t="s">
        <v>261</v>
      </c>
      <c r="CLN429" s="91" t="s">
        <v>261</v>
      </c>
      <c r="CLO429" s="91" t="s">
        <v>261</v>
      </c>
      <c r="CLP429" s="91" t="s">
        <v>261</v>
      </c>
      <c r="CLQ429" s="91" t="s">
        <v>261</v>
      </c>
      <c r="CLR429" s="91" t="s">
        <v>261</v>
      </c>
      <c r="CLS429" s="91" t="s">
        <v>261</v>
      </c>
      <c r="CLT429" s="91" t="s">
        <v>261</v>
      </c>
      <c r="CLU429" s="91" t="s">
        <v>261</v>
      </c>
      <c r="CLV429" s="91" t="s">
        <v>261</v>
      </c>
      <c r="CLW429" s="91" t="s">
        <v>261</v>
      </c>
      <c r="CLX429" s="91" t="s">
        <v>261</v>
      </c>
      <c r="CLY429" s="91" t="s">
        <v>261</v>
      </c>
      <c r="CLZ429" s="91" t="s">
        <v>261</v>
      </c>
      <c r="CMA429" s="91" t="s">
        <v>261</v>
      </c>
      <c r="CMB429" s="91" t="s">
        <v>261</v>
      </c>
      <c r="CMC429" s="91" t="s">
        <v>261</v>
      </c>
      <c r="CMD429" s="91" t="s">
        <v>261</v>
      </c>
      <c r="CME429" s="91" t="s">
        <v>261</v>
      </c>
      <c r="CMF429" s="91" t="s">
        <v>261</v>
      </c>
      <c r="CMG429" s="91" t="s">
        <v>261</v>
      </c>
      <c r="CMH429" s="91" t="s">
        <v>261</v>
      </c>
      <c r="CMI429" s="91" t="s">
        <v>261</v>
      </c>
      <c r="CMJ429" s="91" t="s">
        <v>261</v>
      </c>
      <c r="CMK429" s="91" t="s">
        <v>261</v>
      </c>
      <c r="CML429" s="91" t="s">
        <v>261</v>
      </c>
      <c r="CMM429" s="91" t="s">
        <v>261</v>
      </c>
      <c r="CMN429" s="91" t="s">
        <v>261</v>
      </c>
      <c r="CMO429" s="91" t="s">
        <v>261</v>
      </c>
      <c r="CMP429" s="91" t="s">
        <v>261</v>
      </c>
      <c r="CMQ429" s="91" t="s">
        <v>261</v>
      </c>
      <c r="CMR429" s="91" t="s">
        <v>261</v>
      </c>
      <c r="CMS429" s="91" t="s">
        <v>261</v>
      </c>
      <c r="CMT429" s="91" t="s">
        <v>261</v>
      </c>
      <c r="CMU429" s="91" t="s">
        <v>261</v>
      </c>
      <c r="CMV429" s="91" t="s">
        <v>261</v>
      </c>
      <c r="CMW429" s="91" t="s">
        <v>261</v>
      </c>
      <c r="CMX429" s="91" t="s">
        <v>261</v>
      </c>
      <c r="CMY429" s="91" t="s">
        <v>261</v>
      </c>
      <c r="CMZ429" s="91" t="s">
        <v>261</v>
      </c>
      <c r="CNA429" s="91" t="s">
        <v>261</v>
      </c>
      <c r="CNB429" s="91" t="s">
        <v>261</v>
      </c>
      <c r="CNC429" s="91" t="s">
        <v>261</v>
      </c>
      <c r="CND429" s="91" t="s">
        <v>261</v>
      </c>
      <c r="CNE429" s="91" t="s">
        <v>261</v>
      </c>
      <c r="CNF429" s="91" t="s">
        <v>261</v>
      </c>
      <c r="CNG429" s="91" t="s">
        <v>261</v>
      </c>
      <c r="CNH429" s="91" t="s">
        <v>261</v>
      </c>
      <c r="CNI429" s="91" t="s">
        <v>261</v>
      </c>
      <c r="CNJ429" s="91" t="s">
        <v>261</v>
      </c>
      <c r="CNK429" s="91" t="s">
        <v>261</v>
      </c>
      <c r="CNL429" s="91" t="s">
        <v>261</v>
      </c>
      <c r="CNM429" s="91" t="s">
        <v>261</v>
      </c>
      <c r="CNN429" s="91" t="s">
        <v>261</v>
      </c>
      <c r="CNO429" s="91" t="s">
        <v>261</v>
      </c>
      <c r="CNP429" s="91" t="s">
        <v>261</v>
      </c>
      <c r="CNQ429" s="91" t="s">
        <v>261</v>
      </c>
      <c r="CNR429" s="91" t="s">
        <v>261</v>
      </c>
      <c r="CNS429" s="91" t="s">
        <v>261</v>
      </c>
      <c r="CNT429" s="91" t="s">
        <v>261</v>
      </c>
      <c r="CNU429" s="91" t="s">
        <v>261</v>
      </c>
      <c r="CNV429" s="91" t="s">
        <v>261</v>
      </c>
      <c r="CNW429" s="91" t="s">
        <v>261</v>
      </c>
      <c r="CNX429" s="91" t="s">
        <v>261</v>
      </c>
      <c r="CNY429" s="91" t="s">
        <v>261</v>
      </c>
      <c r="CNZ429" s="91" t="s">
        <v>261</v>
      </c>
      <c r="COA429" s="91" t="s">
        <v>261</v>
      </c>
      <c r="COB429" s="91" t="s">
        <v>261</v>
      </c>
      <c r="COC429" s="91" t="s">
        <v>261</v>
      </c>
      <c r="COD429" s="91" t="s">
        <v>261</v>
      </c>
      <c r="COE429" s="91" t="s">
        <v>261</v>
      </c>
      <c r="COF429" s="91" t="s">
        <v>261</v>
      </c>
      <c r="COG429" s="91" t="s">
        <v>261</v>
      </c>
      <c r="COH429" s="91" t="s">
        <v>261</v>
      </c>
      <c r="COI429" s="91" t="s">
        <v>261</v>
      </c>
      <c r="COJ429" s="91" t="s">
        <v>261</v>
      </c>
      <c r="COK429" s="91" t="s">
        <v>261</v>
      </c>
      <c r="COL429" s="91" t="s">
        <v>261</v>
      </c>
      <c r="COM429" s="91" t="s">
        <v>261</v>
      </c>
      <c r="CON429" s="91" t="s">
        <v>261</v>
      </c>
      <c r="COO429" s="91" t="s">
        <v>261</v>
      </c>
      <c r="COP429" s="91" t="s">
        <v>261</v>
      </c>
      <c r="COQ429" s="91" t="s">
        <v>261</v>
      </c>
      <c r="COR429" s="91" t="s">
        <v>261</v>
      </c>
      <c r="COS429" s="91" t="s">
        <v>261</v>
      </c>
      <c r="COT429" s="91" t="s">
        <v>261</v>
      </c>
      <c r="COU429" s="91" t="s">
        <v>261</v>
      </c>
      <c r="COV429" s="91" t="s">
        <v>261</v>
      </c>
      <c r="COW429" s="91" t="s">
        <v>261</v>
      </c>
      <c r="COX429" s="91" t="s">
        <v>261</v>
      </c>
      <c r="COY429" s="91" t="s">
        <v>261</v>
      </c>
      <c r="COZ429" s="91" t="s">
        <v>261</v>
      </c>
      <c r="CPA429" s="91" t="s">
        <v>261</v>
      </c>
      <c r="CPB429" s="91" t="s">
        <v>261</v>
      </c>
      <c r="CPC429" s="91" t="s">
        <v>261</v>
      </c>
      <c r="CPD429" s="91" t="s">
        <v>261</v>
      </c>
      <c r="CPE429" s="91" t="s">
        <v>261</v>
      </c>
      <c r="CPF429" s="91" t="s">
        <v>261</v>
      </c>
      <c r="CPG429" s="91" t="s">
        <v>261</v>
      </c>
      <c r="CPH429" s="91" t="s">
        <v>261</v>
      </c>
      <c r="CPI429" s="91" t="s">
        <v>261</v>
      </c>
      <c r="CPJ429" s="91" t="s">
        <v>261</v>
      </c>
      <c r="CPK429" s="91" t="s">
        <v>261</v>
      </c>
      <c r="CPL429" s="91" t="s">
        <v>261</v>
      </c>
      <c r="CPM429" s="91" t="s">
        <v>261</v>
      </c>
      <c r="CPN429" s="91" t="s">
        <v>261</v>
      </c>
      <c r="CPO429" s="91" t="s">
        <v>261</v>
      </c>
      <c r="CPP429" s="91" t="s">
        <v>261</v>
      </c>
      <c r="CPQ429" s="91" t="s">
        <v>261</v>
      </c>
      <c r="CPR429" s="91" t="s">
        <v>261</v>
      </c>
      <c r="CPS429" s="91" t="s">
        <v>261</v>
      </c>
      <c r="CPT429" s="91" t="s">
        <v>261</v>
      </c>
      <c r="CPU429" s="91" t="s">
        <v>261</v>
      </c>
      <c r="CPV429" s="91" t="s">
        <v>261</v>
      </c>
      <c r="CPW429" s="91" t="s">
        <v>261</v>
      </c>
      <c r="CPX429" s="91" t="s">
        <v>261</v>
      </c>
      <c r="CPY429" s="91" t="s">
        <v>261</v>
      </c>
      <c r="CPZ429" s="91" t="s">
        <v>261</v>
      </c>
      <c r="CQA429" s="91" t="s">
        <v>261</v>
      </c>
      <c r="CQB429" s="91" t="s">
        <v>261</v>
      </c>
      <c r="CQC429" s="91" t="s">
        <v>261</v>
      </c>
      <c r="CQD429" s="91" t="s">
        <v>261</v>
      </c>
      <c r="CQE429" s="91" t="s">
        <v>261</v>
      </c>
      <c r="CQF429" s="91" t="s">
        <v>261</v>
      </c>
      <c r="CQG429" s="91" t="s">
        <v>261</v>
      </c>
      <c r="CQH429" s="91" t="s">
        <v>261</v>
      </c>
      <c r="CQI429" s="91" t="s">
        <v>261</v>
      </c>
      <c r="CQJ429" s="91" t="s">
        <v>261</v>
      </c>
      <c r="CQK429" s="91" t="s">
        <v>261</v>
      </c>
      <c r="CQL429" s="91" t="s">
        <v>261</v>
      </c>
      <c r="CQM429" s="91" t="s">
        <v>261</v>
      </c>
      <c r="CQN429" s="91" t="s">
        <v>261</v>
      </c>
      <c r="CQO429" s="91" t="s">
        <v>261</v>
      </c>
      <c r="CQP429" s="91" t="s">
        <v>261</v>
      </c>
      <c r="CQQ429" s="91" t="s">
        <v>261</v>
      </c>
      <c r="CQR429" s="91" t="s">
        <v>261</v>
      </c>
      <c r="CQS429" s="91" t="s">
        <v>261</v>
      </c>
      <c r="CQT429" s="91" t="s">
        <v>261</v>
      </c>
      <c r="CQU429" s="91" t="s">
        <v>261</v>
      </c>
      <c r="CQV429" s="91" t="s">
        <v>261</v>
      </c>
      <c r="CQW429" s="91" t="s">
        <v>261</v>
      </c>
      <c r="CQX429" s="91" t="s">
        <v>261</v>
      </c>
      <c r="CQY429" s="91" t="s">
        <v>261</v>
      </c>
      <c r="CQZ429" s="91" t="s">
        <v>261</v>
      </c>
      <c r="CRA429" s="91" t="s">
        <v>261</v>
      </c>
      <c r="CRB429" s="91" t="s">
        <v>261</v>
      </c>
      <c r="CRC429" s="91" t="s">
        <v>261</v>
      </c>
      <c r="CRD429" s="91" t="s">
        <v>261</v>
      </c>
      <c r="CRE429" s="91" t="s">
        <v>261</v>
      </c>
      <c r="CRF429" s="91" t="s">
        <v>261</v>
      </c>
      <c r="CRG429" s="91" t="s">
        <v>261</v>
      </c>
      <c r="CRH429" s="91" t="s">
        <v>261</v>
      </c>
      <c r="CRI429" s="91" t="s">
        <v>261</v>
      </c>
      <c r="CRJ429" s="91" t="s">
        <v>261</v>
      </c>
      <c r="CRK429" s="91" t="s">
        <v>261</v>
      </c>
      <c r="CRL429" s="91" t="s">
        <v>261</v>
      </c>
      <c r="CRM429" s="91" t="s">
        <v>261</v>
      </c>
      <c r="CRN429" s="91" t="s">
        <v>261</v>
      </c>
      <c r="CRO429" s="91" t="s">
        <v>261</v>
      </c>
      <c r="CRP429" s="91" t="s">
        <v>261</v>
      </c>
      <c r="CRQ429" s="91" t="s">
        <v>261</v>
      </c>
      <c r="CRR429" s="91" t="s">
        <v>261</v>
      </c>
      <c r="CRS429" s="91" t="s">
        <v>261</v>
      </c>
      <c r="CRT429" s="91" t="s">
        <v>261</v>
      </c>
      <c r="CRU429" s="91" t="s">
        <v>261</v>
      </c>
      <c r="CRV429" s="91" t="s">
        <v>261</v>
      </c>
      <c r="CRW429" s="91" t="s">
        <v>261</v>
      </c>
      <c r="CRX429" s="91" t="s">
        <v>261</v>
      </c>
      <c r="CRY429" s="91" t="s">
        <v>261</v>
      </c>
      <c r="CRZ429" s="91" t="s">
        <v>261</v>
      </c>
      <c r="CSA429" s="91" t="s">
        <v>261</v>
      </c>
      <c r="CSB429" s="91" t="s">
        <v>261</v>
      </c>
      <c r="CSC429" s="91" t="s">
        <v>261</v>
      </c>
      <c r="CSD429" s="91" t="s">
        <v>261</v>
      </c>
      <c r="CSE429" s="91" t="s">
        <v>261</v>
      </c>
      <c r="CSF429" s="91" t="s">
        <v>261</v>
      </c>
      <c r="CSG429" s="91" t="s">
        <v>261</v>
      </c>
      <c r="CSH429" s="91" t="s">
        <v>261</v>
      </c>
      <c r="CSI429" s="91" t="s">
        <v>261</v>
      </c>
      <c r="CSJ429" s="91" t="s">
        <v>261</v>
      </c>
      <c r="CSK429" s="91" t="s">
        <v>261</v>
      </c>
      <c r="CSL429" s="91" t="s">
        <v>261</v>
      </c>
      <c r="CSM429" s="91" t="s">
        <v>261</v>
      </c>
      <c r="CSN429" s="91" t="s">
        <v>261</v>
      </c>
      <c r="CSO429" s="91" t="s">
        <v>261</v>
      </c>
      <c r="CSP429" s="91" t="s">
        <v>261</v>
      </c>
      <c r="CSQ429" s="91" t="s">
        <v>261</v>
      </c>
      <c r="CSR429" s="91" t="s">
        <v>261</v>
      </c>
      <c r="CSS429" s="91" t="s">
        <v>261</v>
      </c>
      <c r="CST429" s="91" t="s">
        <v>261</v>
      </c>
      <c r="CSU429" s="91" t="s">
        <v>261</v>
      </c>
      <c r="CSV429" s="91" t="s">
        <v>261</v>
      </c>
      <c r="CSW429" s="91" t="s">
        <v>261</v>
      </c>
      <c r="CSX429" s="91" t="s">
        <v>261</v>
      </c>
      <c r="CSY429" s="91" t="s">
        <v>261</v>
      </c>
      <c r="CSZ429" s="91" t="s">
        <v>261</v>
      </c>
      <c r="CTA429" s="91" t="s">
        <v>261</v>
      </c>
      <c r="CTB429" s="91" t="s">
        <v>261</v>
      </c>
      <c r="CTC429" s="91" t="s">
        <v>261</v>
      </c>
      <c r="CTD429" s="91" t="s">
        <v>261</v>
      </c>
      <c r="CTE429" s="91" t="s">
        <v>261</v>
      </c>
      <c r="CTF429" s="91" t="s">
        <v>261</v>
      </c>
      <c r="CTG429" s="91" t="s">
        <v>261</v>
      </c>
      <c r="CTH429" s="91" t="s">
        <v>261</v>
      </c>
      <c r="CTI429" s="91" t="s">
        <v>261</v>
      </c>
      <c r="CTJ429" s="91" t="s">
        <v>261</v>
      </c>
      <c r="CTK429" s="91" t="s">
        <v>261</v>
      </c>
      <c r="CTL429" s="91" t="s">
        <v>261</v>
      </c>
      <c r="CTM429" s="91" t="s">
        <v>261</v>
      </c>
      <c r="CTN429" s="91" t="s">
        <v>261</v>
      </c>
      <c r="CTO429" s="91" t="s">
        <v>261</v>
      </c>
      <c r="CTP429" s="91" t="s">
        <v>261</v>
      </c>
      <c r="CTQ429" s="91" t="s">
        <v>261</v>
      </c>
      <c r="CTR429" s="91" t="s">
        <v>261</v>
      </c>
      <c r="CTS429" s="91" t="s">
        <v>261</v>
      </c>
      <c r="CTT429" s="91" t="s">
        <v>261</v>
      </c>
      <c r="CTU429" s="91" t="s">
        <v>261</v>
      </c>
      <c r="CTV429" s="91" t="s">
        <v>261</v>
      </c>
      <c r="CTW429" s="91" t="s">
        <v>261</v>
      </c>
      <c r="CTX429" s="91" t="s">
        <v>261</v>
      </c>
      <c r="CTY429" s="91" t="s">
        <v>261</v>
      </c>
      <c r="CTZ429" s="91" t="s">
        <v>261</v>
      </c>
      <c r="CUA429" s="91" t="s">
        <v>261</v>
      </c>
      <c r="CUB429" s="91" t="s">
        <v>261</v>
      </c>
      <c r="CUC429" s="91" t="s">
        <v>261</v>
      </c>
      <c r="CUD429" s="91" t="s">
        <v>261</v>
      </c>
      <c r="CUE429" s="91" t="s">
        <v>261</v>
      </c>
      <c r="CUF429" s="91" t="s">
        <v>261</v>
      </c>
      <c r="CUG429" s="91" t="s">
        <v>261</v>
      </c>
      <c r="CUH429" s="91" t="s">
        <v>261</v>
      </c>
      <c r="CUI429" s="91" t="s">
        <v>261</v>
      </c>
      <c r="CUJ429" s="91" t="s">
        <v>261</v>
      </c>
      <c r="CUK429" s="91" t="s">
        <v>261</v>
      </c>
      <c r="CUL429" s="91" t="s">
        <v>261</v>
      </c>
      <c r="CUM429" s="91" t="s">
        <v>261</v>
      </c>
      <c r="CUN429" s="91" t="s">
        <v>261</v>
      </c>
      <c r="CUO429" s="91" t="s">
        <v>261</v>
      </c>
      <c r="CUP429" s="91" t="s">
        <v>261</v>
      </c>
      <c r="CUQ429" s="91" t="s">
        <v>261</v>
      </c>
      <c r="CUR429" s="91" t="s">
        <v>261</v>
      </c>
      <c r="CUS429" s="91" t="s">
        <v>261</v>
      </c>
      <c r="CUT429" s="91" t="s">
        <v>261</v>
      </c>
      <c r="CUU429" s="91" t="s">
        <v>261</v>
      </c>
      <c r="CUV429" s="91" t="s">
        <v>261</v>
      </c>
      <c r="CUW429" s="91" t="s">
        <v>261</v>
      </c>
      <c r="CUX429" s="91" t="s">
        <v>261</v>
      </c>
      <c r="CUY429" s="91" t="s">
        <v>261</v>
      </c>
      <c r="CUZ429" s="91" t="s">
        <v>261</v>
      </c>
      <c r="CVA429" s="91" t="s">
        <v>261</v>
      </c>
      <c r="CVB429" s="91" t="s">
        <v>261</v>
      </c>
      <c r="CVC429" s="91" t="s">
        <v>261</v>
      </c>
      <c r="CVD429" s="91" t="s">
        <v>261</v>
      </c>
      <c r="CVE429" s="91" t="s">
        <v>261</v>
      </c>
      <c r="CVF429" s="91" t="s">
        <v>261</v>
      </c>
      <c r="CVG429" s="91" t="s">
        <v>261</v>
      </c>
      <c r="CVH429" s="91" t="s">
        <v>261</v>
      </c>
      <c r="CVI429" s="91" t="s">
        <v>261</v>
      </c>
      <c r="CVJ429" s="91" t="s">
        <v>261</v>
      </c>
      <c r="CVK429" s="91" t="s">
        <v>261</v>
      </c>
      <c r="CVL429" s="91" t="s">
        <v>261</v>
      </c>
      <c r="CVM429" s="91" t="s">
        <v>261</v>
      </c>
      <c r="CVN429" s="91" t="s">
        <v>261</v>
      </c>
      <c r="CVO429" s="91" t="s">
        <v>261</v>
      </c>
      <c r="CVP429" s="91" t="s">
        <v>261</v>
      </c>
      <c r="CVQ429" s="91" t="s">
        <v>261</v>
      </c>
      <c r="CVR429" s="91" t="s">
        <v>261</v>
      </c>
      <c r="CVS429" s="91" t="s">
        <v>261</v>
      </c>
      <c r="CVT429" s="91" t="s">
        <v>261</v>
      </c>
      <c r="CVU429" s="91" t="s">
        <v>261</v>
      </c>
      <c r="CVV429" s="91" t="s">
        <v>261</v>
      </c>
      <c r="CVW429" s="91" t="s">
        <v>261</v>
      </c>
      <c r="CVX429" s="91" t="s">
        <v>261</v>
      </c>
      <c r="CVY429" s="91" t="s">
        <v>261</v>
      </c>
      <c r="CVZ429" s="91" t="s">
        <v>261</v>
      </c>
      <c r="CWA429" s="91" t="s">
        <v>261</v>
      </c>
      <c r="CWB429" s="91" t="s">
        <v>261</v>
      </c>
      <c r="CWC429" s="91" t="s">
        <v>261</v>
      </c>
      <c r="CWD429" s="91" t="s">
        <v>261</v>
      </c>
      <c r="CWE429" s="91" t="s">
        <v>261</v>
      </c>
      <c r="CWF429" s="91" t="s">
        <v>261</v>
      </c>
      <c r="CWG429" s="91" t="s">
        <v>261</v>
      </c>
      <c r="CWH429" s="91" t="s">
        <v>261</v>
      </c>
      <c r="CWI429" s="91" t="s">
        <v>261</v>
      </c>
      <c r="CWJ429" s="91" t="s">
        <v>261</v>
      </c>
      <c r="CWK429" s="91" t="s">
        <v>261</v>
      </c>
      <c r="CWL429" s="91" t="s">
        <v>261</v>
      </c>
      <c r="CWM429" s="91" t="s">
        <v>261</v>
      </c>
      <c r="CWN429" s="91" t="s">
        <v>261</v>
      </c>
      <c r="CWO429" s="91" t="s">
        <v>261</v>
      </c>
      <c r="CWP429" s="91" t="s">
        <v>261</v>
      </c>
      <c r="CWQ429" s="91" t="s">
        <v>261</v>
      </c>
      <c r="CWR429" s="91" t="s">
        <v>261</v>
      </c>
      <c r="CWS429" s="91" t="s">
        <v>261</v>
      </c>
      <c r="CWT429" s="91" t="s">
        <v>261</v>
      </c>
      <c r="CWU429" s="91" t="s">
        <v>261</v>
      </c>
      <c r="CWV429" s="91" t="s">
        <v>261</v>
      </c>
      <c r="CWW429" s="91" t="s">
        <v>261</v>
      </c>
      <c r="CWX429" s="91" t="s">
        <v>261</v>
      </c>
      <c r="CWY429" s="91" t="s">
        <v>261</v>
      </c>
      <c r="CWZ429" s="91" t="s">
        <v>261</v>
      </c>
      <c r="CXA429" s="91" t="s">
        <v>261</v>
      </c>
      <c r="CXB429" s="91" t="s">
        <v>261</v>
      </c>
      <c r="CXC429" s="91" t="s">
        <v>261</v>
      </c>
      <c r="CXD429" s="91" t="s">
        <v>261</v>
      </c>
      <c r="CXE429" s="91" t="s">
        <v>261</v>
      </c>
      <c r="CXF429" s="91" t="s">
        <v>261</v>
      </c>
      <c r="CXG429" s="91" t="s">
        <v>261</v>
      </c>
      <c r="CXH429" s="91" t="s">
        <v>261</v>
      </c>
      <c r="CXI429" s="91" t="s">
        <v>261</v>
      </c>
      <c r="CXJ429" s="91" t="s">
        <v>261</v>
      </c>
      <c r="CXK429" s="91" t="s">
        <v>261</v>
      </c>
      <c r="CXL429" s="91" t="s">
        <v>261</v>
      </c>
      <c r="CXM429" s="91" t="s">
        <v>261</v>
      </c>
      <c r="CXN429" s="91" t="s">
        <v>261</v>
      </c>
      <c r="CXO429" s="91" t="s">
        <v>261</v>
      </c>
      <c r="CXP429" s="91" t="s">
        <v>261</v>
      </c>
      <c r="CXQ429" s="91" t="s">
        <v>261</v>
      </c>
      <c r="CXR429" s="91" t="s">
        <v>261</v>
      </c>
      <c r="CXS429" s="91" t="s">
        <v>261</v>
      </c>
      <c r="CXT429" s="91" t="s">
        <v>261</v>
      </c>
      <c r="CXU429" s="91" t="s">
        <v>261</v>
      </c>
      <c r="CXV429" s="91" t="s">
        <v>261</v>
      </c>
      <c r="CXW429" s="91" t="s">
        <v>261</v>
      </c>
      <c r="CXX429" s="91" t="s">
        <v>261</v>
      </c>
      <c r="CXY429" s="91" t="s">
        <v>261</v>
      </c>
      <c r="CXZ429" s="91" t="s">
        <v>261</v>
      </c>
      <c r="CYA429" s="91" t="s">
        <v>261</v>
      </c>
      <c r="CYB429" s="91" t="s">
        <v>261</v>
      </c>
      <c r="CYC429" s="91" t="s">
        <v>261</v>
      </c>
      <c r="CYD429" s="91" t="s">
        <v>261</v>
      </c>
      <c r="CYE429" s="91" t="s">
        <v>261</v>
      </c>
      <c r="CYF429" s="91" t="s">
        <v>261</v>
      </c>
      <c r="CYG429" s="91" t="s">
        <v>261</v>
      </c>
      <c r="CYH429" s="91" t="s">
        <v>261</v>
      </c>
      <c r="CYI429" s="91" t="s">
        <v>261</v>
      </c>
      <c r="CYJ429" s="91" t="s">
        <v>261</v>
      </c>
      <c r="CYK429" s="91" t="s">
        <v>261</v>
      </c>
      <c r="CYL429" s="91" t="s">
        <v>261</v>
      </c>
      <c r="CYM429" s="91" t="s">
        <v>261</v>
      </c>
      <c r="CYN429" s="91" t="s">
        <v>261</v>
      </c>
      <c r="CYO429" s="91" t="s">
        <v>261</v>
      </c>
      <c r="CYP429" s="91" t="s">
        <v>261</v>
      </c>
      <c r="CYQ429" s="91" t="s">
        <v>261</v>
      </c>
      <c r="CYR429" s="91" t="s">
        <v>261</v>
      </c>
      <c r="CYS429" s="91" t="s">
        <v>261</v>
      </c>
      <c r="CYT429" s="91" t="s">
        <v>261</v>
      </c>
      <c r="CYU429" s="91" t="s">
        <v>261</v>
      </c>
      <c r="CYV429" s="91" t="s">
        <v>261</v>
      </c>
      <c r="CYW429" s="91" t="s">
        <v>261</v>
      </c>
      <c r="CYX429" s="91" t="s">
        <v>261</v>
      </c>
      <c r="CYY429" s="91" t="s">
        <v>261</v>
      </c>
      <c r="CYZ429" s="91" t="s">
        <v>261</v>
      </c>
      <c r="CZA429" s="91" t="s">
        <v>261</v>
      </c>
      <c r="CZB429" s="91" t="s">
        <v>261</v>
      </c>
      <c r="CZC429" s="91" t="s">
        <v>261</v>
      </c>
      <c r="CZD429" s="91" t="s">
        <v>261</v>
      </c>
      <c r="CZE429" s="91" t="s">
        <v>261</v>
      </c>
      <c r="CZF429" s="91" t="s">
        <v>261</v>
      </c>
      <c r="CZG429" s="91" t="s">
        <v>261</v>
      </c>
      <c r="CZH429" s="91" t="s">
        <v>261</v>
      </c>
      <c r="CZI429" s="91" t="s">
        <v>261</v>
      </c>
      <c r="CZJ429" s="91" t="s">
        <v>261</v>
      </c>
      <c r="CZK429" s="91" t="s">
        <v>261</v>
      </c>
      <c r="CZL429" s="91" t="s">
        <v>261</v>
      </c>
      <c r="CZM429" s="91" t="s">
        <v>261</v>
      </c>
      <c r="CZN429" s="91" t="s">
        <v>261</v>
      </c>
      <c r="CZO429" s="91" t="s">
        <v>261</v>
      </c>
      <c r="CZP429" s="91" t="s">
        <v>261</v>
      </c>
      <c r="CZQ429" s="91" t="s">
        <v>261</v>
      </c>
      <c r="CZR429" s="91" t="s">
        <v>261</v>
      </c>
      <c r="CZS429" s="91" t="s">
        <v>261</v>
      </c>
      <c r="CZT429" s="91" t="s">
        <v>261</v>
      </c>
      <c r="CZU429" s="91" t="s">
        <v>261</v>
      </c>
      <c r="CZV429" s="91" t="s">
        <v>261</v>
      </c>
      <c r="CZW429" s="91" t="s">
        <v>261</v>
      </c>
      <c r="CZX429" s="91" t="s">
        <v>261</v>
      </c>
      <c r="CZY429" s="91" t="s">
        <v>261</v>
      </c>
      <c r="CZZ429" s="91" t="s">
        <v>261</v>
      </c>
      <c r="DAA429" s="91" t="s">
        <v>261</v>
      </c>
      <c r="DAB429" s="91" t="s">
        <v>261</v>
      </c>
      <c r="DAC429" s="91" t="s">
        <v>261</v>
      </c>
      <c r="DAD429" s="91" t="s">
        <v>261</v>
      </c>
      <c r="DAE429" s="91" t="s">
        <v>261</v>
      </c>
      <c r="DAF429" s="91" t="s">
        <v>261</v>
      </c>
      <c r="DAG429" s="91" t="s">
        <v>261</v>
      </c>
      <c r="DAH429" s="91" t="s">
        <v>261</v>
      </c>
      <c r="DAI429" s="91" t="s">
        <v>261</v>
      </c>
      <c r="DAJ429" s="91" t="s">
        <v>261</v>
      </c>
      <c r="DAK429" s="91" t="s">
        <v>261</v>
      </c>
      <c r="DAL429" s="91" t="s">
        <v>261</v>
      </c>
      <c r="DAM429" s="91" t="s">
        <v>261</v>
      </c>
      <c r="DAN429" s="91" t="s">
        <v>261</v>
      </c>
      <c r="DAO429" s="91" t="s">
        <v>261</v>
      </c>
      <c r="DAP429" s="91" t="s">
        <v>261</v>
      </c>
      <c r="DAQ429" s="91" t="s">
        <v>261</v>
      </c>
      <c r="DAR429" s="91" t="s">
        <v>261</v>
      </c>
      <c r="DAS429" s="91" t="s">
        <v>261</v>
      </c>
      <c r="DAT429" s="91" t="s">
        <v>261</v>
      </c>
      <c r="DAU429" s="91" t="s">
        <v>261</v>
      </c>
      <c r="DAV429" s="91" t="s">
        <v>261</v>
      </c>
      <c r="DAW429" s="91" t="s">
        <v>261</v>
      </c>
      <c r="DAX429" s="91" t="s">
        <v>261</v>
      </c>
      <c r="DAY429" s="91" t="s">
        <v>261</v>
      </c>
      <c r="DAZ429" s="91" t="s">
        <v>261</v>
      </c>
      <c r="DBA429" s="91" t="s">
        <v>261</v>
      </c>
      <c r="DBB429" s="91" t="s">
        <v>261</v>
      </c>
      <c r="DBC429" s="91" t="s">
        <v>261</v>
      </c>
      <c r="DBD429" s="91" t="s">
        <v>261</v>
      </c>
      <c r="DBE429" s="91" t="s">
        <v>261</v>
      </c>
      <c r="DBF429" s="91" t="s">
        <v>261</v>
      </c>
      <c r="DBG429" s="91" t="s">
        <v>261</v>
      </c>
      <c r="DBH429" s="91" t="s">
        <v>261</v>
      </c>
      <c r="DBI429" s="91" t="s">
        <v>261</v>
      </c>
      <c r="DBJ429" s="91" t="s">
        <v>261</v>
      </c>
      <c r="DBK429" s="91" t="s">
        <v>261</v>
      </c>
      <c r="DBL429" s="91" t="s">
        <v>261</v>
      </c>
      <c r="DBM429" s="91" t="s">
        <v>261</v>
      </c>
      <c r="DBN429" s="91" t="s">
        <v>261</v>
      </c>
      <c r="DBO429" s="91" t="s">
        <v>261</v>
      </c>
      <c r="DBP429" s="91" t="s">
        <v>261</v>
      </c>
      <c r="DBQ429" s="91" t="s">
        <v>261</v>
      </c>
      <c r="DBR429" s="91" t="s">
        <v>261</v>
      </c>
      <c r="DBS429" s="91" t="s">
        <v>261</v>
      </c>
      <c r="DBT429" s="91" t="s">
        <v>261</v>
      </c>
      <c r="DBU429" s="91" t="s">
        <v>261</v>
      </c>
      <c r="DBV429" s="91" t="s">
        <v>261</v>
      </c>
      <c r="DBW429" s="91" t="s">
        <v>261</v>
      </c>
      <c r="DBX429" s="91" t="s">
        <v>261</v>
      </c>
      <c r="DBY429" s="91" t="s">
        <v>261</v>
      </c>
      <c r="DBZ429" s="91" t="s">
        <v>261</v>
      </c>
      <c r="DCA429" s="91" t="s">
        <v>261</v>
      </c>
      <c r="DCB429" s="91" t="s">
        <v>261</v>
      </c>
      <c r="DCC429" s="91" t="s">
        <v>261</v>
      </c>
      <c r="DCD429" s="91" t="s">
        <v>261</v>
      </c>
      <c r="DCE429" s="91" t="s">
        <v>261</v>
      </c>
      <c r="DCF429" s="91" t="s">
        <v>261</v>
      </c>
      <c r="DCG429" s="91" t="s">
        <v>261</v>
      </c>
      <c r="DCH429" s="91" t="s">
        <v>261</v>
      </c>
      <c r="DCI429" s="91" t="s">
        <v>261</v>
      </c>
      <c r="DCJ429" s="91" t="s">
        <v>261</v>
      </c>
      <c r="DCK429" s="91" t="s">
        <v>261</v>
      </c>
      <c r="DCL429" s="91" t="s">
        <v>261</v>
      </c>
      <c r="DCM429" s="91" t="s">
        <v>261</v>
      </c>
      <c r="DCN429" s="91" t="s">
        <v>261</v>
      </c>
      <c r="DCO429" s="91" t="s">
        <v>261</v>
      </c>
      <c r="DCP429" s="91" t="s">
        <v>261</v>
      </c>
      <c r="DCQ429" s="91" t="s">
        <v>261</v>
      </c>
      <c r="DCR429" s="91" t="s">
        <v>261</v>
      </c>
      <c r="DCS429" s="91" t="s">
        <v>261</v>
      </c>
      <c r="DCT429" s="91" t="s">
        <v>261</v>
      </c>
      <c r="DCU429" s="91" t="s">
        <v>261</v>
      </c>
      <c r="DCV429" s="91" t="s">
        <v>261</v>
      </c>
      <c r="DCW429" s="91" t="s">
        <v>261</v>
      </c>
      <c r="DCX429" s="91" t="s">
        <v>261</v>
      </c>
      <c r="DCY429" s="91" t="s">
        <v>261</v>
      </c>
      <c r="DCZ429" s="91" t="s">
        <v>261</v>
      </c>
      <c r="DDA429" s="91" t="s">
        <v>261</v>
      </c>
      <c r="DDB429" s="91" t="s">
        <v>261</v>
      </c>
      <c r="DDC429" s="91" t="s">
        <v>261</v>
      </c>
      <c r="DDD429" s="91" t="s">
        <v>261</v>
      </c>
      <c r="DDE429" s="91" t="s">
        <v>261</v>
      </c>
      <c r="DDF429" s="91" t="s">
        <v>261</v>
      </c>
      <c r="DDG429" s="91" t="s">
        <v>261</v>
      </c>
      <c r="DDH429" s="91" t="s">
        <v>261</v>
      </c>
      <c r="DDI429" s="91" t="s">
        <v>261</v>
      </c>
      <c r="DDJ429" s="91" t="s">
        <v>261</v>
      </c>
      <c r="DDK429" s="91" t="s">
        <v>261</v>
      </c>
      <c r="DDL429" s="91" t="s">
        <v>261</v>
      </c>
      <c r="DDM429" s="91" t="s">
        <v>261</v>
      </c>
      <c r="DDN429" s="91" t="s">
        <v>261</v>
      </c>
      <c r="DDO429" s="91" t="s">
        <v>261</v>
      </c>
      <c r="DDP429" s="91" t="s">
        <v>261</v>
      </c>
      <c r="DDQ429" s="91" t="s">
        <v>261</v>
      </c>
      <c r="DDR429" s="91" t="s">
        <v>261</v>
      </c>
      <c r="DDS429" s="91" t="s">
        <v>261</v>
      </c>
      <c r="DDT429" s="91" t="s">
        <v>261</v>
      </c>
      <c r="DDU429" s="91" t="s">
        <v>261</v>
      </c>
      <c r="DDV429" s="91" t="s">
        <v>261</v>
      </c>
      <c r="DDW429" s="91" t="s">
        <v>261</v>
      </c>
      <c r="DDX429" s="91" t="s">
        <v>261</v>
      </c>
      <c r="DDY429" s="91" t="s">
        <v>261</v>
      </c>
      <c r="DDZ429" s="91" t="s">
        <v>261</v>
      </c>
      <c r="DEA429" s="91" t="s">
        <v>261</v>
      </c>
      <c r="DEB429" s="91" t="s">
        <v>261</v>
      </c>
      <c r="DEC429" s="91" t="s">
        <v>261</v>
      </c>
      <c r="DED429" s="91" t="s">
        <v>261</v>
      </c>
      <c r="DEE429" s="91" t="s">
        <v>261</v>
      </c>
      <c r="DEF429" s="91" t="s">
        <v>261</v>
      </c>
      <c r="DEG429" s="91" t="s">
        <v>261</v>
      </c>
      <c r="DEH429" s="91" t="s">
        <v>261</v>
      </c>
      <c r="DEI429" s="91" t="s">
        <v>261</v>
      </c>
      <c r="DEJ429" s="91" t="s">
        <v>261</v>
      </c>
      <c r="DEK429" s="91" t="s">
        <v>261</v>
      </c>
      <c r="DEL429" s="91" t="s">
        <v>261</v>
      </c>
      <c r="DEM429" s="91" t="s">
        <v>261</v>
      </c>
      <c r="DEN429" s="91" t="s">
        <v>261</v>
      </c>
      <c r="DEO429" s="91" t="s">
        <v>261</v>
      </c>
      <c r="DEP429" s="91" t="s">
        <v>261</v>
      </c>
      <c r="DEQ429" s="91" t="s">
        <v>261</v>
      </c>
      <c r="DER429" s="91" t="s">
        <v>261</v>
      </c>
      <c r="DES429" s="91" t="s">
        <v>261</v>
      </c>
      <c r="DET429" s="91" t="s">
        <v>261</v>
      </c>
      <c r="DEU429" s="91" t="s">
        <v>261</v>
      </c>
      <c r="DEV429" s="91" t="s">
        <v>261</v>
      </c>
      <c r="DEW429" s="91" t="s">
        <v>261</v>
      </c>
      <c r="DEX429" s="91" t="s">
        <v>261</v>
      </c>
      <c r="DEY429" s="91" t="s">
        <v>261</v>
      </c>
      <c r="DEZ429" s="91" t="s">
        <v>261</v>
      </c>
      <c r="DFA429" s="91" t="s">
        <v>261</v>
      </c>
      <c r="DFB429" s="91" t="s">
        <v>261</v>
      </c>
      <c r="DFC429" s="91" t="s">
        <v>261</v>
      </c>
      <c r="DFD429" s="91" t="s">
        <v>261</v>
      </c>
      <c r="DFE429" s="91" t="s">
        <v>261</v>
      </c>
      <c r="DFF429" s="91" t="s">
        <v>261</v>
      </c>
      <c r="DFG429" s="91" t="s">
        <v>261</v>
      </c>
      <c r="DFH429" s="91" t="s">
        <v>261</v>
      </c>
      <c r="DFI429" s="91" t="s">
        <v>261</v>
      </c>
      <c r="DFJ429" s="91" t="s">
        <v>261</v>
      </c>
      <c r="DFK429" s="91" t="s">
        <v>261</v>
      </c>
      <c r="DFL429" s="91" t="s">
        <v>261</v>
      </c>
      <c r="DFM429" s="91" t="s">
        <v>261</v>
      </c>
      <c r="DFN429" s="91" t="s">
        <v>261</v>
      </c>
      <c r="DFO429" s="91" t="s">
        <v>261</v>
      </c>
      <c r="DFP429" s="91" t="s">
        <v>261</v>
      </c>
      <c r="DFQ429" s="91" t="s">
        <v>261</v>
      </c>
      <c r="DFR429" s="91" t="s">
        <v>261</v>
      </c>
      <c r="DFS429" s="91" t="s">
        <v>261</v>
      </c>
      <c r="DFT429" s="91" t="s">
        <v>261</v>
      </c>
      <c r="DFU429" s="91" t="s">
        <v>261</v>
      </c>
      <c r="DFV429" s="91" t="s">
        <v>261</v>
      </c>
      <c r="DFW429" s="91" t="s">
        <v>261</v>
      </c>
      <c r="DFX429" s="91" t="s">
        <v>261</v>
      </c>
      <c r="DFY429" s="91" t="s">
        <v>261</v>
      </c>
      <c r="DFZ429" s="91" t="s">
        <v>261</v>
      </c>
      <c r="DGA429" s="91" t="s">
        <v>261</v>
      </c>
      <c r="DGB429" s="91" t="s">
        <v>261</v>
      </c>
      <c r="DGC429" s="91" t="s">
        <v>261</v>
      </c>
      <c r="DGD429" s="91" t="s">
        <v>261</v>
      </c>
      <c r="DGE429" s="91" t="s">
        <v>261</v>
      </c>
      <c r="DGF429" s="91" t="s">
        <v>261</v>
      </c>
      <c r="DGG429" s="91" t="s">
        <v>261</v>
      </c>
      <c r="DGH429" s="91" t="s">
        <v>261</v>
      </c>
      <c r="DGI429" s="91" t="s">
        <v>261</v>
      </c>
      <c r="DGJ429" s="91" t="s">
        <v>261</v>
      </c>
      <c r="DGK429" s="91" t="s">
        <v>261</v>
      </c>
      <c r="DGL429" s="91" t="s">
        <v>261</v>
      </c>
      <c r="DGM429" s="91" t="s">
        <v>261</v>
      </c>
      <c r="DGN429" s="91" t="s">
        <v>261</v>
      </c>
      <c r="DGO429" s="91" t="s">
        <v>261</v>
      </c>
      <c r="DGP429" s="91" t="s">
        <v>261</v>
      </c>
      <c r="DGQ429" s="91" t="s">
        <v>261</v>
      </c>
      <c r="DGR429" s="91" t="s">
        <v>261</v>
      </c>
      <c r="DGS429" s="91" t="s">
        <v>261</v>
      </c>
      <c r="DGT429" s="91" t="s">
        <v>261</v>
      </c>
      <c r="DGU429" s="91" t="s">
        <v>261</v>
      </c>
      <c r="DGV429" s="91" t="s">
        <v>261</v>
      </c>
      <c r="DGW429" s="91" t="s">
        <v>261</v>
      </c>
      <c r="DGX429" s="91" t="s">
        <v>261</v>
      </c>
      <c r="DGY429" s="91" t="s">
        <v>261</v>
      </c>
      <c r="DGZ429" s="91" t="s">
        <v>261</v>
      </c>
      <c r="DHA429" s="91" t="s">
        <v>261</v>
      </c>
      <c r="DHB429" s="91" t="s">
        <v>261</v>
      </c>
      <c r="DHC429" s="91" t="s">
        <v>261</v>
      </c>
      <c r="DHD429" s="91" t="s">
        <v>261</v>
      </c>
      <c r="DHE429" s="91" t="s">
        <v>261</v>
      </c>
      <c r="DHF429" s="91" t="s">
        <v>261</v>
      </c>
      <c r="DHG429" s="91" t="s">
        <v>261</v>
      </c>
      <c r="DHH429" s="91" t="s">
        <v>261</v>
      </c>
      <c r="DHI429" s="91" t="s">
        <v>261</v>
      </c>
      <c r="DHJ429" s="91" t="s">
        <v>261</v>
      </c>
      <c r="DHK429" s="91" t="s">
        <v>261</v>
      </c>
      <c r="DHL429" s="91" t="s">
        <v>261</v>
      </c>
      <c r="DHM429" s="91" t="s">
        <v>261</v>
      </c>
      <c r="DHN429" s="91" t="s">
        <v>261</v>
      </c>
      <c r="DHO429" s="91" t="s">
        <v>261</v>
      </c>
      <c r="DHP429" s="91" t="s">
        <v>261</v>
      </c>
      <c r="DHQ429" s="91" t="s">
        <v>261</v>
      </c>
      <c r="DHR429" s="91" t="s">
        <v>261</v>
      </c>
      <c r="DHS429" s="91" t="s">
        <v>261</v>
      </c>
      <c r="DHT429" s="91" t="s">
        <v>261</v>
      </c>
      <c r="DHU429" s="91" t="s">
        <v>261</v>
      </c>
      <c r="DHV429" s="91" t="s">
        <v>261</v>
      </c>
      <c r="DHW429" s="91" t="s">
        <v>261</v>
      </c>
      <c r="DHX429" s="91" t="s">
        <v>261</v>
      </c>
      <c r="DHY429" s="91" t="s">
        <v>261</v>
      </c>
      <c r="DHZ429" s="91" t="s">
        <v>261</v>
      </c>
      <c r="DIA429" s="91" t="s">
        <v>261</v>
      </c>
      <c r="DIB429" s="91" t="s">
        <v>261</v>
      </c>
      <c r="DIC429" s="91" t="s">
        <v>261</v>
      </c>
      <c r="DID429" s="91" t="s">
        <v>261</v>
      </c>
      <c r="DIE429" s="91" t="s">
        <v>261</v>
      </c>
      <c r="DIF429" s="91" t="s">
        <v>261</v>
      </c>
      <c r="DIG429" s="91" t="s">
        <v>261</v>
      </c>
      <c r="DIH429" s="91" t="s">
        <v>261</v>
      </c>
      <c r="DII429" s="91" t="s">
        <v>261</v>
      </c>
      <c r="DIJ429" s="91" t="s">
        <v>261</v>
      </c>
      <c r="DIK429" s="91" t="s">
        <v>261</v>
      </c>
      <c r="DIL429" s="91" t="s">
        <v>261</v>
      </c>
      <c r="DIM429" s="91" t="s">
        <v>261</v>
      </c>
      <c r="DIN429" s="91" t="s">
        <v>261</v>
      </c>
      <c r="DIO429" s="91" t="s">
        <v>261</v>
      </c>
      <c r="DIP429" s="91" t="s">
        <v>261</v>
      </c>
      <c r="DIQ429" s="91" t="s">
        <v>261</v>
      </c>
      <c r="DIR429" s="91" t="s">
        <v>261</v>
      </c>
      <c r="DIS429" s="91" t="s">
        <v>261</v>
      </c>
      <c r="DIT429" s="91" t="s">
        <v>261</v>
      </c>
      <c r="DIU429" s="91" t="s">
        <v>261</v>
      </c>
      <c r="DIV429" s="91" t="s">
        <v>261</v>
      </c>
      <c r="DIW429" s="91" t="s">
        <v>261</v>
      </c>
      <c r="DIX429" s="91" t="s">
        <v>261</v>
      </c>
      <c r="DIY429" s="91" t="s">
        <v>261</v>
      </c>
      <c r="DIZ429" s="91" t="s">
        <v>261</v>
      </c>
      <c r="DJA429" s="91" t="s">
        <v>261</v>
      </c>
      <c r="DJB429" s="91" t="s">
        <v>261</v>
      </c>
      <c r="DJC429" s="91" t="s">
        <v>261</v>
      </c>
      <c r="DJD429" s="91" t="s">
        <v>261</v>
      </c>
      <c r="DJE429" s="91" t="s">
        <v>261</v>
      </c>
      <c r="DJF429" s="91" t="s">
        <v>261</v>
      </c>
      <c r="DJG429" s="91" t="s">
        <v>261</v>
      </c>
      <c r="DJH429" s="91" t="s">
        <v>261</v>
      </c>
      <c r="DJI429" s="91" t="s">
        <v>261</v>
      </c>
      <c r="DJJ429" s="91" t="s">
        <v>261</v>
      </c>
      <c r="DJK429" s="91" t="s">
        <v>261</v>
      </c>
      <c r="DJL429" s="91" t="s">
        <v>261</v>
      </c>
      <c r="DJM429" s="91" t="s">
        <v>261</v>
      </c>
      <c r="DJN429" s="91" t="s">
        <v>261</v>
      </c>
      <c r="DJO429" s="91" t="s">
        <v>261</v>
      </c>
      <c r="DJP429" s="91" t="s">
        <v>261</v>
      </c>
      <c r="DJQ429" s="91" t="s">
        <v>261</v>
      </c>
      <c r="DJR429" s="91" t="s">
        <v>261</v>
      </c>
      <c r="DJS429" s="91" t="s">
        <v>261</v>
      </c>
      <c r="DJT429" s="91" t="s">
        <v>261</v>
      </c>
      <c r="DJU429" s="91" t="s">
        <v>261</v>
      </c>
      <c r="DJV429" s="91" t="s">
        <v>261</v>
      </c>
      <c r="DJW429" s="91" t="s">
        <v>261</v>
      </c>
      <c r="DJX429" s="91" t="s">
        <v>261</v>
      </c>
      <c r="DJY429" s="91" t="s">
        <v>261</v>
      </c>
      <c r="DJZ429" s="91" t="s">
        <v>261</v>
      </c>
      <c r="DKA429" s="91" t="s">
        <v>261</v>
      </c>
      <c r="DKB429" s="91" t="s">
        <v>261</v>
      </c>
      <c r="DKC429" s="91" t="s">
        <v>261</v>
      </c>
      <c r="DKD429" s="91" t="s">
        <v>261</v>
      </c>
      <c r="DKE429" s="91" t="s">
        <v>261</v>
      </c>
      <c r="DKF429" s="91" t="s">
        <v>261</v>
      </c>
      <c r="DKG429" s="91" t="s">
        <v>261</v>
      </c>
      <c r="DKH429" s="91" t="s">
        <v>261</v>
      </c>
      <c r="DKI429" s="91" t="s">
        <v>261</v>
      </c>
      <c r="DKJ429" s="91" t="s">
        <v>261</v>
      </c>
      <c r="DKK429" s="91" t="s">
        <v>261</v>
      </c>
      <c r="DKL429" s="91" t="s">
        <v>261</v>
      </c>
      <c r="DKM429" s="91" t="s">
        <v>261</v>
      </c>
      <c r="DKN429" s="91" t="s">
        <v>261</v>
      </c>
      <c r="DKO429" s="91" t="s">
        <v>261</v>
      </c>
      <c r="DKP429" s="91" t="s">
        <v>261</v>
      </c>
      <c r="DKQ429" s="91" t="s">
        <v>261</v>
      </c>
      <c r="DKR429" s="91" t="s">
        <v>261</v>
      </c>
      <c r="DKS429" s="91" t="s">
        <v>261</v>
      </c>
      <c r="DKT429" s="91" t="s">
        <v>261</v>
      </c>
      <c r="DKU429" s="91" t="s">
        <v>261</v>
      </c>
      <c r="DKV429" s="91" t="s">
        <v>261</v>
      </c>
      <c r="DKW429" s="91" t="s">
        <v>261</v>
      </c>
      <c r="DKX429" s="91" t="s">
        <v>261</v>
      </c>
      <c r="DKY429" s="91" t="s">
        <v>261</v>
      </c>
      <c r="DKZ429" s="91" t="s">
        <v>261</v>
      </c>
      <c r="DLA429" s="91" t="s">
        <v>261</v>
      </c>
      <c r="DLB429" s="91" t="s">
        <v>261</v>
      </c>
      <c r="DLC429" s="91" t="s">
        <v>261</v>
      </c>
      <c r="DLD429" s="91" t="s">
        <v>261</v>
      </c>
      <c r="DLE429" s="91" t="s">
        <v>261</v>
      </c>
      <c r="DLF429" s="91" t="s">
        <v>261</v>
      </c>
      <c r="DLG429" s="91" t="s">
        <v>261</v>
      </c>
      <c r="DLH429" s="91" t="s">
        <v>261</v>
      </c>
      <c r="DLI429" s="91" t="s">
        <v>261</v>
      </c>
      <c r="DLJ429" s="91" t="s">
        <v>261</v>
      </c>
      <c r="DLK429" s="91" t="s">
        <v>261</v>
      </c>
      <c r="DLL429" s="91" t="s">
        <v>261</v>
      </c>
      <c r="DLM429" s="91" t="s">
        <v>261</v>
      </c>
      <c r="DLN429" s="91" t="s">
        <v>261</v>
      </c>
      <c r="DLO429" s="91" t="s">
        <v>261</v>
      </c>
      <c r="DLP429" s="91" t="s">
        <v>261</v>
      </c>
      <c r="DLQ429" s="91" t="s">
        <v>261</v>
      </c>
      <c r="DLR429" s="91" t="s">
        <v>261</v>
      </c>
      <c r="DLS429" s="91" t="s">
        <v>261</v>
      </c>
      <c r="DLT429" s="91" t="s">
        <v>261</v>
      </c>
      <c r="DLU429" s="91" t="s">
        <v>261</v>
      </c>
      <c r="DLV429" s="91" t="s">
        <v>261</v>
      </c>
      <c r="DLW429" s="91" t="s">
        <v>261</v>
      </c>
      <c r="DLX429" s="91" t="s">
        <v>261</v>
      </c>
      <c r="DLY429" s="91" t="s">
        <v>261</v>
      </c>
      <c r="DLZ429" s="91" t="s">
        <v>261</v>
      </c>
      <c r="DMA429" s="91" t="s">
        <v>261</v>
      </c>
      <c r="DMB429" s="91" t="s">
        <v>261</v>
      </c>
      <c r="DMC429" s="91" t="s">
        <v>261</v>
      </c>
      <c r="DMD429" s="91" t="s">
        <v>261</v>
      </c>
      <c r="DME429" s="91" t="s">
        <v>261</v>
      </c>
      <c r="DMF429" s="91" t="s">
        <v>261</v>
      </c>
      <c r="DMG429" s="91" t="s">
        <v>261</v>
      </c>
      <c r="DMH429" s="91" t="s">
        <v>261</v>
      </c>
      <c r="DMI429" s="91" t="s">
        <v>261</v>
      </c>
      <c r="DMJ429" s="91" t="s">
        <v>261</v>
      </c>
      <c r="DMK429" s="91" t="s">
        <v>261</v>
      </c>
      <c r="DML429" s="91" t="s">
        <v>261</v>
      </c>
      <c r="DMM429" s="91" t="s">
        <v>261</v>
      </c>
      <c r="DMN429" s="91" t="s">
        <v>261</v>
      </c>
      <c r="DMO429" s="91" t="s">
        <v>261</v>
      </c>
      <c r="DMP429" s="91" t="s">
        <v>261</v>
      </c>
      <c r="DMQ429" s="91" t="s">
        <v>261</v>
      </c>
      <c r="DMR429" s="91" t="s">
        <v>261</v>
      </c>
      <c r="DMS429" s="91" t="s">
        <v>261</v>
      </c>
      <c r="DMT429" s="91" t="s">
        <v>261</v>
      </c>
      <c r="DMU429" s="91" t="s">
        <v>261</v>
      </c>
      <c r="DMV429" s="91" t="s">
        <v>261</v>
      </c>
      <c r="DMW429" s="91" t="s">
        <v>261</v>
      </c>
      <c r="DMX429" s="91" t="s">
        <v>261</v>
      </c>
      <c r="DMY429" s="91" t="s">
        <v>261</v>
      </c>
      <c r="DMZ429" s="91" t="s">
        <v>261</v>
      </c>
      <c r="DNA429" s="91" t="s">
        <v>261</v>
      </c>
      <c r="DNB429" s="91" t="s">
        <v>261</v>
      </c>
      <c r="DNC429" s="91" t="s">
        <v>261</v>
      </c>
      <c r="DND429" s="91" t="s">
        <v>261</v>
      </c>
      <c r="DNE429" s="91" t="s">
        <v>261</v>
      </c>
      <c r="DNF429" s="91" t="s">
        <v>261</v>
      </c>
      <c r="DNG429" s="91" t="s">
        <v>261</v>
      </c>
      <c r="DNH429" s="91" t="s">
        <v>261</v>
      </c>
      <c r="DNI429" s="91" t="s">
        <v>261</v>
      </c>
      <c r="DNJ429" s="91" t="s">
        <v>261</v>
      </c>
      <c r="DNK429" s="91" t="s">
        <v>261</v>
      </c>
      <c r="DNL429" s="91" t="s">
        <v>261</v>
      </c>
      <c r="DNM429" s="91" t="s">
        <v>261</v>
      </c>
      <c r="DNN429" s="91" t="s">
        <v>261</v>
      </c>
      <c r="DNO429" s="91" t="s">
        <v>261</v>
      </c>
      <c r="DNP429" s="91" t="s">
        <v>261</v>
      </c>
      <c r="DNQ429" s="91" t="s">
        <v>261</v>
      </c>
      <c r="DNR429" s="91" t="s">
        <v>261</v>
      </c>
      <c r="DNS429" s="91" t="s">
        <v>261</v>
      </c>
      <c r="DNT429" s="91" t="s">
        <v>261</v>
      </c>
      <c r="DNU429" s="91" t="s">
        <v>261</v>
      </c>
      <c r="DNV429" s="91" t="s">
        <v>261</v>
      </c>
      <c r="DNW429" s="91" t="s">
        <v>261</v>
      </c>
      <c r="DNX429" s="91" t="s">
        <v>261</v>
      </c>
      <c r="DNY429" s="91" t="s">
        <v>261</v>
      </c>
      <c r="DNZ429" s="91" t="s">
        <v>261</v>
      </c>
      <c r="DOA429" s="91" t="s">
        <v>261</v>
      </c>
      <c r="DOB429" s="91" t="s">
        <v>261</v>
      </c>
      <c r="DOC429" s="91" t="s">
        <v>261</v>
      </c>
      <c r="DOD429" s="91" t="s">
        <v>261</v>
      </c>
      <c r="DOE429" s="91" t="s">
        <v>261</v>
      </c>
      <c r="DOF429" s="91" t="s">
        <v>261</v>
      </c>
      <c r="DOG429" s="91" t="s">
        <v>261</v>
      </c>
      <c r="DOH429" s="91" t="s">
        <v>261</v>
      </c>
      <c r="DOI429" s="91" t="s">
        <v>261</v>
      </c>
      <c r="DOJ429" s="91" t="s">
        <v>261</v>
      </c>
      <c r="DOK429" s="91" t="s">
        <v>261</v>
      </c>
      <c r="DOL429" s="91" t="s">
        <v>261</v>
      </c>
      <c r="DOM429" s="91" t="s">
        <v>261</v>
      </c>
      <c r="DON429" s="91" t="s">
        <v>261</v>
      </c>
      <c r="DOO429" s="91" t="s">
        <v>261</v>
      </c>
      <c r="DOP429" s="91" t="s">
        <v>261</v>
      </c>
      <c r="DOQ429" s="91" t="s">
        <v>261</v>
      </c>
      <c r="DOR429" s="91" t="s">
        <v>261</v>
      </c>
      <c r="DOS429" s="91" t="s">
        <v>261</v>
      </c>
      <c r="DOT429" s="91" t="s">
        <v>261</v>
      </c>
      <c r="DOU429" s="91" t="s">
        <v>261</v>
      </c>
      <c r="DOV429" s="91" t="s">
        <v>261</v>
      </c>
      <c r="DOW429" s="91" t="s">
        <v>261</v>
      </c>
      <c r="DOX429" s="91" t="s">
        <v>261</v>
      </c>
      <c r="DOY429" s="91" t="s">
        <v>261</v>
      </c>
      <c r="DOZ429" s="91" t="s">
        <v>261</v>
      </c>
      <c r="DPA429" s="91" t="s">
        <v>261</v>
      </c>
      <c r="DPB429" s="91" t="s">
        <v>261</v>
      </c>
      <c r="DPC429" s="91" t="s">
        <v>261</v>
      </c>
      <c r="DPD429" s="91" t="s">
        <v>261</v>
      </c>
      <c r="DPE429" s="91" t="s">
        <v>261</v>
      </c>
      <c r="DPF429" s="91" t="s">
        <v>261</v>
      </c>
      <c r="DPG429" s="91" t="s">
        <v>261</v>
      </c>
      <c r="DPH429" s="91" t="s">
        <v>261</v>
      </c>
      <c r="DPI429" s="91" t="s">
        <v>261</v>
      </c>
      <c r="DPJ429" s="91" t="s">
        <v>261</v>
      </c>
      <c r="DPK429" s="91" t="s">
        <v>261</v>
      </c>
      <c r="DPL429" s="91" t="s">
        <v>261</v>
      </c>
      <c r="DPM429" s="91" t="s">
        <v>261</v>
      </c>
      <c r="DPN429" s="91" t="s">
        <v>261</v>
      </c>
      <c r="DPO429" s="91" t="s">
        <v>261</v>
      </c>
      <c r="DPP429" s="91" t="s">
        <v>261</v>
      </c>
      <c r="DPQ429" s="91" t="s">
        <v>261</v>
      </c>
      <c r="DPR429" s="91" t="s">
        <v>261</v>
      </c>
      <c r="DPS429" s="91" t="s">
        <v>261</v>
      </c>
      <c r="DPT429" s="91" t="s">
        <v>261</v>
      </c>
      <c r="DPU429" s="91" t="s">
        <v>261</v>
      </c>
      <c r="DPV429" s="91" t="s">
        <v>261</v>
      </c>
      <c r="DPW429" s="91" t="s">
        <v>261</v>
      </c>
      <c r="DPX429" s="91" t="s">
        <v>261</v>
      </c>
      <c r="DPY429" s="91" t="s">
        <v>261</v>
      </c>
      <c r="DPZ429" s="91" t="s">
        <v>261</v>
      </c>
      <c r="DQA429" s="91" t="s">
        <v>261</v>
      </c>
      <c r="DQB429" s="91" t="s">
        <v>261</v>
      </c>
      <c r="DQC429" s="91" t="s">
        <v>261</v>
      </c>
      <c r="DQD429" s="91" t="s">
        <v>261</v>
      </c>
      <c r="DQE429" s="91" t="s">
        <v>261</v>
      </c>
      <c r="DQF429" s="91" t="s">
        <v>261</v>
      </c>
      <c r="DQG429" s="91" t="s">
        <v>261</v>
      </c>
      <c r="DQH429" s="91" t="s">
        <v>261</v>
      </c>
      <c r="DQI429" s="91" t="s">
        <v>261</v>
      </c>
      <c r="DQJ429" s="91" t="s">
        <v>261</v>
      </c>
      <c r="DQK429" s="91" t="s">
        <v>261</v>
      </c>
      <c r="DQL429" s="91" t="s">
        <v>261</v>
      </c>
      <c r="DQM429" s="91" t="s">
        <v>261</v>
      </c>
      <c r="DQN429" s="91" t="s">
        <v>261</v>
      </c>
      <c r="DQO429" s="91" t="s">
        <v>261</v>
      </c>
      <c r="DQP429" s="91" t="s">
        <v>261</v>
      </c>
      <c r="DQQ429" s="91" t="s">
        <v>261</v>
      </c>
      <c r="DQR429" s="91" t="s">
        <v>261</v>
      </c>
      <c r="DQS429" s="91" t="s">
        <v>261</v>
      </c>
      <c r="DQT429" s="91" t="s">
        <v>261</v>
      </c>
      <c r="DQU429" s="91" t="s">
        <v>261</v>
      </c>
      <c r="DQV429" s="91" t="s">
        <v>261</v>
      </c>
      <c r="DQW429" s="91" t="s">
        <v>261</v>
      </c>
      <c r="DQX429" s="91" t="s">
        <v>261</v>
      </c>
      <c r="DQY429" s="91" t="s">
        <v>261</v>
      </c>
      <c r="DQZ429" s="91" t="s">
        <v>261</v>
      </c>
      <c r="DRA429" s="91" t="s">
        <v>261</v>
      </c>
      <c r="DRB429" s="91" t="s">
        <v>261</v>
      </c>
      <c r="DRC429" s="91" t="s">
        <v>261</v>
      </c>
      <c r="DRD429" s="91" t="s">
        <v>261</v>
      </c>
      <c r="DRE429" s="91" t="s">
        <v>261</v>
      </c>
      <c r="DRF429" s="91" t="s">
        <v>261</v>
      </c>
      <c r="DRG429" s="91" t="s">
        <v>261</v>
      </c>
      <c r="DRH429" s="91" t="s">
        <v>261</v>
      </c>
      <c r="DRI429" s="91" t="s">
        <v>261</v>
      </c>
      <c r="DRJ429" s="91" t="s">
        <v>261</v>
      </c>
      <c r="DRK429" s="91" t="s">
        <v>261</v>
      </c>
      <c r="DRL429" s="91" t="s">
        <v>261</v>
      </c>
      <c r="DRM429" s="91" t="s">
        <v>261</v>
      </c>
      <c r="DRN429" s="91" t="s">
        <v>261</v>
      </c>
      <c r="DRO429" s="91" t="s">
        <v>261</v>
      </c>
      <c r="DRP429" s="91" t="s">
        <v>261</v>
      </c>
      <c r="DRQ429" s="91" t="s">
        <v>261</v>
      </c>
      <c r="DRR429" s="91" t="s">
        <v>261</v>
      </c>
      <c r="DRS429" s="91" t="s">
        <v>261</v>
      </c>
      <c r="DRT429" s="91" t="s">
        <v>261</v>
      </c>
      <c r="DRU429" s="91" t="s">
        <v>261</v>
      </c>
      <c r="DRV429" s="91" t="s">
        <v>261</v>
      </c>
      <c r="DRW429" s="91" t="s">
        <v>261</v>
      </c>
      <c r="DRX429" s="91" t="s">
        <v>261</v>
      </c>
      <c r="DRY429" s="91" t="s">
        <v>261</v>
      </c>
      <c r="DRZ429" s="91" t="s">
        <v>261</v>
      </c>
      <c r="DSA429" s="91" t="s">
        <v>261</v>
      </c>
      <c r="DSB429" s="91" t="s">
        <v>261</v>
      </c>
      <c r="DSC429" s="91" t="s">
        <v>261</v>
      </c>
      <c r="DSD429" s="91" t="s">
        <v>261</v>
      </c>
      <c r="DSE429" s="91" t="s">
        <v>261</v>
      </c>
      <c r="DSF429" s="91" t="s">
        <v>261</v>
      </c>
      <c r="DSG429" s="91" t="s">
        <v>261</v>
      </c>
      <c r="DSH429" s="91" t="s">
        <v>261</v>
      </c>
      <c r="DSI429" s="91" t="s">
        <v>261</v>
      </c>
      <c r="DSJ429" s="91" t="s">
        <v>261</v>
      </c>
      <c r="DSK429" s="91" t="s">
        <v>261</v>
      </c>
      <c r="DSL429" s="91" t="s">
        <v>261</v>
      </c>
      <c r="DSM429" s="91" t="s">
        <v>261</v>
      </c>
      <c r="DSN429" s="91" t="s">
        <v>261</v>
      </c>
      <c r="DSO429" s="91" t="s">
        <v>261</v>
      </c>
      <c r="DSP429" s="91" t="s">
        <v>261</v>
      </c>
      <c r="DSQ429" s="91" t="s">
        <v>261</v>
      </c>
      <c r="DSR429" s="91" t="s">
        <v>261</v>
      </c>
      <c r="DSS429" s="91" t="s">
        <v>261</v>
      </c>
      <c r="DST429" s="91" t="s">
        <v>261</v>
      </c>
      <c r="DSU429" s="91" t="s">
        <v>261</v>
      </c>
      <c r="DSV429" s="91" t="s">
        <v>261</v>
      </c>
      <c r="DSW429" s="91" t="s">
        <v>261</v>
      </c>
      <c r="DSX429" s="91" t="s">
        <v>261</v>
      </c>
      <c r="DSY429" s="91" t="s">
        <v>261</v>
      </c>
      <c r="DSZ429" s="91" t="s">
        <v>261</v>
      </c>
      <c r="DTA429" s="91" t="s">
        <v>261</v>
      </c>
      <c r="DTB429" s="91" t="s">
        <v>261</v>
      </c>
      <c r="DTC429" s="91" t="s">
        <v>261</v>
      </c>
      <c r="DTD429" s="91" t="s">
        <v>261</v>
      </c>
      <c r="DTE429" s="91" t="s">
        <v>261</v>
      </c>
      <c r="DTF429" s="91" t="s">
        <v>261</v>
      </c>
      <c r="DTG429" s="91" t="s">
        <v>261</v>
      </c>
      <c r="DTH429" s="91" t="s">
        <v>261</v>
      </c>
      <c r="DTI429" s="91" t="s">
        <v>261</v>
      </c>
      <c r="DTJ429" s="91" t="s">
        <v>261</v>
      </c>
      <c r="DTK429" s="91" t="s">
        <v>261</v>
      </c>
      <c r="DTL429" s="91" t="s">
        <v>261</v>
      </c>
      <c r="DTM429" s="91" t="s">
        <v>261</v>
      </c>
      <c r="DTN429" s="91" t="s">
        <v>261</v>
      </c>
      <c r="DTO429" s="91" t="s">
        <v>261</v>
      </c>
      <c r="DTP429" s="91" t="s">
        <v>261</v>
      </c>
      <c r="DTQ429" s="91" t="s">
        <v>261</v>
      </c>
      <c r="DTR429" s="91" t="s">
        <v>261</v>
      </c>
      <c r="DTS429" s="91" t="s">
        <v>261</v>
      </c>
      <c r="DTT429" s="91" t="s">
        <v>261</v>
      </c>
      <c r="DTU429" s="91" t="s">
        <v>261</v>
      </c>
      <c r="DTV429" s="91" t="s">
        <v>261</v>
      </c>
      <c r="DTW429" s="91" t="s">
        <v>261</v>
      </c>
      <c r="DTX429" s="91" t="s">
        <v>261</v>
      </c>
      <c r="DTY429" s="91" t="s">
        <v>261</v>
      </c>
      <c r="DTZ429" s="91" t="s">
        <v>261</v>
      </c>
      <c r="DUA429" s="91" t="s">
        <v>261</v>
      </c>
      <c r="DUB429" s="91" t="s">
        <v>261</v>
      </c>
      <c r="DUC429" s="91" t="s">
        <v>261</v>
      </c>
      <c r="DUD429" s="91" t="s">
        <v>261</v>
      </c>
      <c r="DUE429" s="91" t="s">
        <v>261</v>
      </c>
      <c r="DUF429" s="91" t="s">
        <v>261</v>
      </c>
      <c r="DUG429" s="91" t="s">
        <v>261</v>
      </c>
      <c r="DUH429" s="91" t="s">
        <v>261</v>
      </c>
      <c r="DUI429" s="91" t="s">
        <v>261</v>
      </c>
      <c r="DUJ429" s="91" t="s">
        <v>261</v>
      </c>
      <c r="DUK429" s="91" t="s">
        <v>261</v>
      </c>
      <c r="DUL429" s="91" t="s">
        <v>261</v>
      </c>
      <c r="DUM429" s="91" t="s">
        <v>261</v>
      </c>
      <c r="DUN429" s="91" t="s">
        <v>261</v>
      </c>
      <c r="DUO429" s="91" t="s">
        <v>261</v>
      </c>
      <c r="DUP429" s="91" t="s">
        <v>261</v>
      </c>
      <c r="DUQ429" s="91" t="s">
        <v>261</v>
      </c>
      <c r="DUR429" s="91" t="s">
        <v>261</v>
      </c>
      <c r="DUS429" s="91" t="s">
        <v>261</v>
      </c>
      <c r="DUT429" s="91" t="s">
        <v>261</v>
      </c>
      <c r="DUU429" s="91" t="s">
        <v>261</v>
      </c>
      <c r="DUV429" s="91" t="s">
        <v>261</v>
      </c>
      <c r="DUW429" s="91" t="s">
        <v>261</v>
      </c>
      <c r="DUX429" s="91" t="s">
        <v>261</v>
      </c>
      <c r="DUY429" s="91" t="s">
        <v>261</v>
      </c>
      <c r="DUZ429" s="91" t="s">
        <v>261</v>
      </c>
      <c r="DVA429" s="91" t="s">
        <v>261</v>
      </c>
      <c r="DVB429" s="91" t="s">
        <v>261</v>
      </c>
      <c r="DVC429" s="91" t="s">
        <v>261</v>
      </c>
      <c r="DVD429" s="91" t="s">
        <v>261</v>
      </c>
      <c r="DVE429" s="91" t="s">
        <v>261</v>
      </c>
      <c r="DVF429" s="91" t="s">
        <v>261</v>
      </c>
      <c r="DVG429" s="91" t="s">
        <v>261</v>
      </c>
      <c r="DVH429" s="91" t="s">
        <v>261</v>
      </c>
      <c r="DVI429" s="91" t="s">
        <v>261</v>
      </c>
      <c r="DVJ429" s="91" t="s">
        <v>261</v>
      </c>
      <c r="DVK429" s="91" t="s">
        <v>261</v>
      </c>
      <c r="DVL429" s="91" t="s">
        <v>261</v>
      </c>
      <c r="DVM429" s="91" t="s">
        <v>261</v>
      </c>
      <c r="DVN429" s="91" t="s">
        <v>261</v>
      </c>
      <c r="DVO429" s="91" t="s">
        <v>261</v>
      </c>
      <c r="DVP429" s="91" t="s">
        <v>261</v>
      </c>
      <c r="DVQ429" s="91" t="s">
        <v>261</v>
      </c>
      <c r="DVR429" s="91" t="s">
        <v>261</v>
      </c>
      <c r="DVS429" s="91" t="s">
        <v>261</v>
      </c>
      <c r="DVT429" s="91" t="s">
        <v>261</v>
      </c>
      <c r="DVU429" s="91" t="s">
        <v>261</v>
      </c>
      <c r="DVV429" s="91" t="s">
        <v>261</v>
      </c>
      <c r="DVW429" s="91" t="s">
        <v>261</v>
      </c>
      <c r="DVX429" s="91" t="s">
        <v>261</v>
      </c>
      <c r="DVY429" s="91" t="s">
        <v>261</v>
      </c>
      <c r="DVZ429" s="91" t="s">
        <v>261</v>
      </c>
      <c r="DWA429" s="91" t="s">
        <v>261</v>
      </c>
      <c r="DWB429" s="91" t="s">
        <v>261</v>
      </c>
      <c r="DWC429" s="91" t="s">
        <v>261</v>
      </c>
      <c r="DWD429" s="91" t="s">
        <v>261</v>
      </c>
      <c r="DWE429" s="91" t="s">
        <v>261</v>
      </c>
      <c r="DWF429" s="91" t="s">
        <v>261</v>
      </c>
      <c r="DWG429" s="91" t="s">
        <v>261</v>
      </c>
      <c r="DWH429" s="91" t="s">
        <v>261</v>
      </c>
      <c r="DWI429" s="91" t="s">
        <v>261</v>
      </c>
      <c r="DWJ429" s="91" t="s">
        <v>261</v>
      </c>
      <c r="DWK429" s="91" t="s">
        <v>261</v>
      </c>
      <c r="DWL429" s="91" t="s">
        <v>261</v>
      </c>
      <c r="DWM429" s="91" t="s">
        <v>261</v>
      </c>
      <c r="DWN429" s="91" t="s">
        <v>261</v>
      </c>
      <c r="DWO429" s="91" t="s">
        <v>261</v>
      </c>
      <c r="DWP429" s="91" t="s">
        <v>261</v>
      </c>
      <c r="DWQ429" s="91" t="s">
        <v>261</v>
      </c>
      <c r="DWR429" s="91" t="s">
        <v>261</v>
      </c>
      <c r="DWS429" s="91" t="s">
        <v>261</v>
      </c>
      <c r="DWT429" s="91" t="s">
        <v>261</v>
      </c>
      <c r="DWU429" s="91" t="s">
        <v>261</v>
      </c>
      <c r="DWV429" s="91" t="s">
        <v>261</v>
      </c>
      <c r="DWW429" s="91" t="s">
        <v>261</v>
      </c>
      <c r="DWX429" s="91" t="s">
        <v>261</v>
      </c>
      <c r="DWY429" s="91" t="s">
        <v>261</v>
      </c>
      <c r="DWZ429" s="91" t="s">
        <v>261</v>
      </c>
      <c r="DXA429" s="91" t="s">
        <v>261</v>
      </c>
      <c r="DXB429" s="91" t="s">
        <v>261</v>
      </c>
      <c r="DXC429" s="91" t="s">
        <v>261</v>
      </c>
      <c r="DXD429" s="91" t="s">
        <v>261</v>
      </c>
      <c r="DXE429" s="91" t="s">
        <v>261</v>
      </c>
      <c r="DXF429" s="91" t="s">
        <v>261</v>
      </c>
      <c r="DXG429" s="91" t="s">
        <v>261</v>
      </c>
      <c r="DXH429" s="91" t="s">
        <v>261</v>
      </c>
      <c r="DXI429" s="91" t="s">
        <v>261</v>
      </c>
      <c r="DXJ429" s="91" t="s">
        <v>261</v>
      </c>
      <c r="DXK429" s="91" t="s">
        <v>261</v>
      </c>
      <c r="DXL429" s="91" t="s">
        <v>261</v>
      </c>
      <c r="DXM429" s="91" t="s">
        <v>261</v>
      </c>
      <c r="DXN429" s="91" t="s">
        <v>261</v>
      </c>
      <c r="DXO429" s="91" t="s">
        <v>261</v>
      </c>
      <c r="DXP429" s="91" t="s">
        <v>261</v>
      </c>
      <c r="DXQ429" s="91" t="s">
        <v>261</v>
      </c>
      <c r="DXR429" s="91" t="s">
        <v>261</v>
      </c>
      <c r="DXS429" s="91" t="s">
        <v>261</v>
      </c>
      <c r="DXT429" s="91" t="s">
        <v>261</v>
      </c>
      <c r="DXU429" s="91" t="s">
        <v>261</v>
      </c>
      <c r="DXV429" s="91" t="s">
        <v>261</v>
      </c>
      <c r="DXW429" s="91" t="s">
        <v>261</v>
      </c>
      <c r="DXX429" s="91" t="s">
        <v>261</v>
      </c>
      <c r="DXY429" s="91" t="s">
        <v>261</v>
      </c>
      <c r="DXZ429" s="91" t="s">
        <v>261</v>
      </c>
      <c r="DYA429" s="91" t="s">
        <v>261</v>
      </c>
      <c r="DYB429" s="91" t="s">
        <v>261</v>
      </c>
      <c r="DYC429" s="91" t="s">
        <v>261</v>
      </c>
      <c r="DYD429" s="91" t="s">
        <v>261</v>
      </c>
      <c r="DYE429" s="91" t="s">
        <v>261</v>
      </c>
      <c r="DYF429" s="91" t="s">
        <v>261</v>
      </c>
      <c r="DYG429" s="91" t="s">
        <v>261</v>
      </c>
      <c r="DYH429" s="91" t="s">
        <v>261</v>
      </c>
      <c r="DYI429" s="91" t="s">
        <v>261</v>
      </c>
      <c r="DYJ429" s="91" t="s">
        <v>261</v>
      </c>
      <c r="DYK429" s="91" t="s">
        <v>261</v>
      </c>
      <c r="DYL429" s="91" t="s">
        <v>261</v>
      </c>
      <c r="DYM429" s="91" t="s">
        <v>261</v>
      </c>
      <c r="DYN429" s="91" t="s">
        <v>261</v>
      </c>
      <c r="DYO429" s="91" t="s">
        <v>261</v>
      </c>
      <c r="DYP429" s="91" t="s">
        <v>261</v>
      </c>
      <c r="DYQ429" s="91" t="s">
        <v>261</v>
      </c>
      <c r="DYR429" s="91" t="s">
        <v>261</v>
      </c>
      <c r="DYS429" s="91" t="s">
        <v>261</v>
      </c>
      <c r="DYT429" s="91" t="s">
        <v>261</v>
      </c>
      <c r="DYU429" s="91" t="s">
        <v>261</v>
      </c>
      <c r="DYV429" s="91" t="s">
        <v>261</v>
      </c>
      <c r="DYW429" s="91" t="s">
        <v>261</v>
      </c>
      <c r="DYX429" s="91" t="s">
        <v>261</v>
      </c>
      <c r="DYY429" s="91" t="s">
        <v>261</v>
      </c>
      <c r="DYZ429" s="91" t="s">
        <v>261</v>
      </c>
      <c r="DZA429" s="91" t="s">
        <v>261</v>
      </c>
      <c r="DZB429" s="91" t="s">
        <v>261</v>
      </c>
      <c r="DZC429" s="91" t="s">
        <v>261</v>
      </c>
      <c r="DZD429" s="91" t="s">
        <v>261</v>
      </c>
      <c r="DZE429" s="91" t="s">
        <v>261</v>
      </c>
      <c r="DZF429" s="91" t="s">
        <v>261</v>
      </c>
      <c r="DZG429" s="91" t="s">
        <v>261</v>
      </c>
      <c r="DZH429" s="91" t="s">
        <v>261</v>
      </c>
      <c r="DZI429" s="91" t="s">
        <v>261</v>
      </c>
      <c r="DZJ429" s="91" t="s">
        <v>261</v>
      </c>
      <c r="DZK429" s="91" t="s">
        <v>261</v>
      </c>
      <c r="DZL429" s="91" t="s">
        <v>261</v>
      </c>
      <c r="DZM429" s="91" t="s">
        <v>261</v>
      </c>
      <c r="DZN429" s="91" t="s">
        <v>261</v>
      </c>
      <c r="DZO429" s="91" t="s">
        <v>261</v>
      </c>
      <c r="DZP429" s="91" t="s">
        <v>261</v>
      </c>
      <c r="DZQ429" s="91" t="s">
        <v>261</v>
      </c>
      <c r="DZR429" s="91" t="s">
        <v>261</v>
      </c>
      <c r="DZS429" s="91" t="s">
        <v>261</v>
      </c>
      <c r="DZT429" s="91" t="s">
        <v>261</v>
      </c>
      <c r="DZU429" s="91" t="s">
        <v>261</v>
      </c>
      <c r="DZV429" s="91" t="s">
        <v>261</v>
      </c>
      <c r="DZW429" s="91" t="s">
        <v>261</v>
      </c>
      <c r="DZX429" s="91" t="s">
        <v>261</v>
      </c>
      <c r="DZY429" s="91" t="s">
        <v>261</v>
      </c>
      <c r="DZZ429" s="91" t="s">
        <v>261</v>
      </c>
      <c r="EAA429" s="91" t="s">
        <v>261</v>
      </c>
      <c r="EAB429" s="91" t="s">
        <v>261</v>
      </c>
      <c r="EAC429" s="91" t="s">
        <v>261</v>
      </c>
      <c r="EAD429" s="91" t="s">
        <v>261</v>
      </c>
      <c r="EAE429" s="91" t="s">
        <v>261</v>
      </c>
      <c r="EAF429" s="91" t="s">
        <v>261</v>
      </c>
      <c r="EAG429" s="91" t="s">
        <v>261</v>
      </c>
      <c r="EAH429" s="91" t="s">
        <v>261</v>
      </c>
      <c r="EAI429" s="91" t="s">
        <v>261</v>
      </c>
      <c r="EAJ429" s="91" t="s">
        <v>261</v>
      </c>
      <c r="EAK429" s="91" t="s">
        <v>261</v>
      </c>
      <c r="EAL429" s="91" t="s">
        <v>261</v>
      </c>
      <c r="EAM429" s="91" t="s">
        <v>261</v>
      </c>
      <c r="EAN429" s="91" t="s">
        <v>261</v>
      </c>
      <c r="EAO429" s="91" t="s">
        <v>261</v>
      </c>
      <c r="EAP429" s="91" t="s">
        <v>261</v>
      </c>
      <c r="EAQ429" s="91" t="s">
        <v>261</v>
      </c>
      <c r="EAR429" s="91" t="s">
        <v>261</v>
      </c>
      <c r="EAS429" s="91" t="s">
        <v>261</v>
      </c>
      <c r="EAT429" s="91" t="s">
        <v>261</v>
      </c>
      <c r="EAU429" s="91" t="s">
        <v>261</v>
      </c>
      <c r="EAV429" s="91" t="s">
        <v>261</v>
      </c>
      <c r="EAW429" s="91" t="s">
        <v>261</v>
      </c>
      <c r="EAX429" s="91" t="s">
        <v>261</v>
      </c>
      <c r="EAY429" s="91" t="s">
        <v>261</v>
      </c>
      <c r="EAZ429" s="91" t="s">
        <v>261</v>
      </c>
      <c r="EBA429" s="91" t="s">
        <v>261</v>
      </c>
      <c r="EBB429" s="91" t="s">
        <v>261</v>
      </c>
      <c r="EBC429" s="91" t="s">
        <v>261</v>
      </c>
      <c r="EBD429" s="91" t="s">
        <v>261</v>
      </c>
      <c r="EBE429" s="91" t="s">
        <v>261</v>
      </c>
      <c r="EBF429" s="91" t="s">
        <v>261</v>
      </c>
      <c r="EBG429" s="91" t="s">
        <v>261</v>
      </c>
      <c r="EBH429" s="91" t="s">
        <v>261</v>
      </c>
      <c r="EBI429" s="91" t="s">
        <v>261</v>
      </c>
      <c r="EBJ429" s="91" t="s">
        <v>261</v>
      </c>
      <c r="EBK429" s="91" t="s">
        <v>261</v>
      </c>
      <c r="EBL429" s="91" t="s">
        <v>261</v>
      </c>
      <c r="EBM429" s="91" t="s">
        <v>261</v>
      </c>
      <c r="EBN429" s="91" t="s">
        <v>261</v>
      </c>
      <c r="EBO429" s="91" t="s">
        <v>261</v>
      </c>
      <c r="EBP429" s="91" t="s">
        <v>261</v>
      </c>
      <c r="EBQ429" s="91" t="s">
        <v>261</v>
      </c>
      <c r="EBR429" s="91" t="s">
        <v>261</v>
      </c>
      <c r="EBS429" s="91" t="s">
        <v>261</v>
      </c>
      <c r="EBT429" s="91" t="s">
        <v>261</v>
      </c>
      <c r="EBU429" s="91" t="s">
        <v>261</v>
      </c>
      <c r="EBV429" s="91" t="s">
        <v>261</v>
      </c>
      <c r="EBW429" s="91" t="s">
        <v>261</v>
      </c>
      <c r="EBX429" s="91" t="s">
        <v>261</v>
      </c>
      <c r="EBY429" s="91" t="s">
        <v>261</v>
      </c>
      <c r="EBZ429" s="91" t="s">
        <v>261</v>
      </c>
      <c r="ECA429" s="91" t="s">
        <v>261</v>
      </c>
      <c r="ECB429" s="91" t="s">
        <v>261</v>
      </c>
      <c r="ECC429" s="91" t="s">
        <v>261</v>
      </c>
      <c r="ECD429" s="91" t="s">
        <v>261</v>
      </c>
      <c r="ECE429" s="91" t="s">
        <v>261</v>
      </c>
      <c r="ECF429" s="91" t="s">
        <v>261</v>
      </c>
      <c r="ECG429" s="91" t="s">
        <v>261</v>
      </c>
      <c r="ECH429" s="91" t="s">
        <v>261</v>
      </c>
      <c r="ECI429" s="91" t="s">
        <v>261</v>
      </c>
      <c r="ECJ429" s="91" t="s">
        <v>261</v>
      </c>
      <c r="ECK429" s="91" t="s">
        <v>261</v>
      </c>
      <c r="ECL429" s="91" t="s">
        <v>261</v>
      </c>
      <c r="ECM429" s="91" t="s">
        <v>261</v>
      </c>
      <c r="ECN429" s="91" t="s">
        <v>261</v>
      </c>
      <c r="ECO429" s="91" t="s">
        <v>261</v>
      </c>
      <c r="ECP429" s="91" t="s">
        <v>261</v>
      </c>
      <c r="ECQ429" s="91" t="s">
        <v>261</v>
      </c>
      <c r="ECR429" s="91" t="s">
        <v>261</v>
      </c>
      <c r="ECS429" s="91" t="s">
        <v>261</v>
      </c>
      <c r="ECT429" s="91" t="s">
        <v>261</v>
      </c>
      <c r="ECU429" s="91" t="s">
        <v>261</v>
      </c>
      <c r="ECV429" s="91" t="s">
        <v>261</v>
      </c>
      <c r="ECW429" s="91" t="s">
        <v>261</v>
      </c>
      <c r="ECX429" s="91" t="s">
        <v>261</v>
      </c>
      <c r="ECY429" s="91" t="s">
        <v>261</v>
      </c>
      <c r="ECZ429" s="91" t="s">
        <v>261</v>
      </c>
      <c r="EDA429" s="91" t="s">
        <v>261</v>
      </c>
      <c r="EDB429" s="91" t="s">
        <v>261</v>
      </c>
      <c r="EDC429" s="91" t="s">
        <v>261</v>
      </c>
      <c r="EDD429" s="91" t="s">
        <v>261</v>
      </c>
      <c r="EDE429" s="91" t="s">
        <v>261</v>
      </c>
      <c r="EDF429" s="91" t="s">
        <v>261</v>
      </c>
      <c r="EDG429" s="91" t="s">
        <v>261</v>
      </c>
      <c r="EDH429" s="91" t="s">
        <v>261</v>
      </c>
      <c r="EDI429" s="91" t="s">
        <v>261</v>
      </c>
      <c r="EDJ429" s="91" t="s">
        <v>261</v>
      </c>
      <c r="EDK429" s="91" t="s">
        <v>261</v>
      </c>
      <c r="EDL429" s="91" t="s">
        <v>261</v>
      </c>
      <c r="EDM429" s="91" t="s">
        <v>261</v>
      </c>
      <c r="EDN429" s="91" t="s">
        <v>261</v>
      </c>
      <c r="EDO429" s="91" t="s">
        <v>261</v>
      </c>
      <c r="EDP429" s="91" t="s">
        <v>261</v>
      </c>
      <c r="EDQ429" s="91" t="s">
        <v>261</v>
      </c>
      <c r="EDR429" s="91" t="s">
        <v>261</v>
      </c>
      <c r="EDS429" s="91" t="s">
        <v>261</v>
      </c>
      <c r="EDT429" s="91" t="s">
        <v>261</v>
      </c>
      <c r="EDU429" s="91" t="s">
        <v>261</v>
      </c>
      <c r="EDV429" s="91" t="s">
        <v>261</v>
      </c>
      <c r="EDW429" s="91" t="s">
        <v>261</v>
      </c>
      <c r="EDX429" s="91" t="s">
        <v>261</v>
      </c>
      <c r="EDY429" s="91" t="s">
        <v>261</v>
      </c>
      <c r="EDZ429" s="91" t="s">
        <v>261</v>
      </c>
      <c r="EEA429" s="91" t="s">
        <v>261</v>
      </c>
      <c r="EEB429" s="91" t="s">
        <v>261</v>
      </c>
      <c r="EEC429" s="91" t="s">
        <v>261</v>
      </c>
      <c r="EED429" s="91" t="s">
        <v>261</v>
      </c>
      <c r="EEE429" s="91" t="s">
        <v>261</v>
      </c>
      <c r="EEF429" s="91" t="s">
        <v>261</v>
      </c>
      <c r="EEG429" s="91" t="s">
        <v>261</v>
      </c>
      <c r="EEH429" s="91" t="s">
        <v>261</v>
      </c>
      <c r="EEI429" s="91" t="s">
        <v>261</v>
      </c>
      <c r="EEJ429" s="91" t="s">
        <v>261</v>
      </c>
      <c r="EEK429" s="91" t="s">
        <v>261</v>
      </c>
      <c r="EEL429" s="91" t="s">
        <v>261</v>
      </c>
      <c r="EEM429" s="91" t="s">
        <v>261</v>
      </c>
      <c r="EEN429" s="91" t="s">
        <v>261</v>
      </c>
      <c r="EEO429" s="91" t="s">
        <v>261</v>
      </c>
      <c r="EEP429" s="91" t="s">
        <v>261</v>
      </c>
      <c r="EEQ429" s="91" t="s">
        <v>261</v>
      </c>
      <c r="EER429" s="91" t="s">
        <v>261</v>
      </c>
      <c r="EES429" s="91" t="s">
        <v>261</v>
      </c>
      <c r="EET429" s="91" t="s">
        <v>261</v>
      </c>
      <c r="EEU429" s="91" t="s">
        <v>261</v>
      </c>
      <c r="EEV429" s="91" t="s">
        <v>261</v>
      </c>
      <c r="EEW429" s="91" t="s">
        <v>261</v>
      </c>
      <c r="EEX429" s="91" t="s">
        <v>261</v>
      </c>
      <c r="EEY429" s="91" t="s">
        <v>261</v>
      </c>
      <c r="EEZ429" s="91" t="s">
        <v>261</v>
      </c>
      <c r="EFA429" s="91" t="s">
        <v>261</v>
      </c>
      <c r="EFB429" s="91" t="s">
        <v>261</v>
      </c>
      <c r="EFC429" s="91" t="s">
        <v>261</v>
      </c>
      <c r="EFD429" s="91" t="s">
        <v>261</v>
      </c>
      <c r="EFE429" s="91" t="s">
        <v>261</v>
      </c>
      <c r="EFF429" s="91" t="s">
        <v>261</v>
      </c>
      <c r="EFG429" s="91" t="s">
        <v>261</v>
      </c>
      <c r="EFH429" s="91" t="s">
        <v>261</v>
      </c>
      <c r="EFI429" s="91" t="s">
        <v>261</v>
      </c>
      <c r="EFJ429" s="91" t="s">
        <v>261</v>
      </c>
      <c r="EFK429" s="91" t="s">
        <v>261</v>
      </c>
      <c r="EFL429" s="91" t="s">
        <v>261</v>
      </c>
      <c r="EFM429" s="91" t="s">
        <v>261</v>
      </c>
      <c r="EFN429" s="91" t="s">
        <v>261</v>
      </c>
      <c r="EFO429" s="91" t="s">
        <v>261</v>
      </c>
      <c r="EFP429" s="91" t="s">
        <v>261</v>
      </c>
      <c r="EFQ429" s="91" t="s">
        <v>261</v>
      </c>
      <c r="EFR429" s="91" t="s">
        <v>261</v>
      </c>
      <c r="EFS429" s="91" t="s">
        <v>261</v>
      </c>
      <c r="EFT429" s="91" t="s">
        <v>261</v>
      </c>
      <c r="EFU429" s="91" t="s">
        <v>261</v>
      </c>
      <c r="EFV429" s="91" t="s">
        <v>261</v>
      </c>
      <c r="EFW429" s="91" t="s">
        <v>261</v>
      </c>
      <c r="EFX429" s="91" t="s">
        <v>261</v>
      </c>
      <c r="EFY429" s="91" t="s">
        <v>261</v>
      </c>
      <c r="EFZ429" s="91" t="s">
        <v>261</v>
      </c>
      <c r="EGA429" s="91" t="s">
        <v>261</v>
      </c>
      <c r="EGB429" s="91" t="s">
        <v>261</v>
      </c>
      <c r="EGC429" s="91" t="s">
        <v>261</v>
      </c>
      <c r="EGD429" s="91" t="s">
        <v>261</v>
      </c>
      <c r="EGE429" s="91" t="s">
        <v>261</v>
      </c>
      <c r="EGF429" s="91" t="s">
        <v>261</v>
      </c>
      <c r="EGG429" s="91" t="s">
        <v>261</v>
      </c>
      <c r="EGH429" s="91" t="s">
        <v>261</v>
      </c>
      <c r="EGI429" s="91" t="s">
        <v>261</v>
      </c>
      <c r="EGJ429" s="91" t="s">
        <v>261</v>
      </c>
      <c r="EGK429" s="91" t="s">
        <v>261</v>
      </c>
      <c r="EGL429" s="91" t="s">
        <v>261</v>
      </c>
      <c r="EGM429" s="91" t="s">
        <v>261</v>
      </c>
      <c r="EGN429" s="91" t="s">
        <v>261</v>
      </c>
      <c r="EGO429" s="91" t="s">
        <v>261</v>
      </c>
      <c r="EGP429" s="91" t="s">
        <v>261</v>
      </c>
      <c r="EGQ429" s="91" t="s">
        <v>261</v>
      </c>
      <c r="EGR429" s="91" t="s">
        <v>261</v>
      </c>
      <c r="EGS429" s="91" t="s">
        <v>261</v>
      </c>
      <c r="EGT429" s="91" t="s">
        <v>261</v>
      </c>
      <c r="EGU429" s="91" t="s">
        <v>261</v>
      </c>
      <c r="EGV429" s="91" t="s">
        <v>261</v>
      </c>
      <c r="EGW429" s="91" t="s">
        <v>261</v>
      </c>
      <c r="EGX429" s="91" t="s">
        <v>261</v>
      </c>
      <c r="EGY429" s="91" t="s">
        <v>261</v>
      </c>
      <c r="EGZ429" s="91" t="s">
        <v>261</v>
      </c>
      <c r="EHA429" s="91" t="s">
        <v>261</v>
      </c>
      <c r="EHB429" s="91" t="s">
        <v>261</v>
      </c>
      <c r="EHC429" s="91" t="s">
        <v>261</v>
      </c>
      <c r="EHD429" s="91" t="s">
        <v>261</v>
      </c>
      <c r="EHE429" s="91" t="s">
        <v>261</v>
      </c>
      <c r="EHF429" s="91" t="s">
        <v>261</v>
      </c>
      <c r="EHG429" s="91" t="s">
        <v>261</v>
      </c>
      <c r="EHH429" s="91" t="s">
        <v>261</v>
      </c>
      <c r="EHI429" s="91" t="s">
        <v>261</v>
      </c>
      <c r="EHJ429" s="91" t="s">
        <v>261</v>
      </c>
      <c r="EHK429" s="91" t="s">
        <v>261</v>
      </c>
      <c r="EHL429" s="91" t="s">
        <v>261</v>
      </c>
      <c r="EHM429" s="91" t="s">
        <v>261</v>
      </c>
      <c r="EHN429" s="91" t="s">
        <v>261</v>
      </c>
      <c r="EHO429" s="91" t="s">
        <v>261</v>
      </c>
      <c r="EHP429" s="91" t="s">
        <v>261</v>
      </c>
      <c r="EHQ429" s="91" t="s">
        <v>261</v>
      </c>
      <c r="EHR429" s="91" t="s">
        <v>261</v>
      </c>
      <c r="EHS429" s="91" t="s">
        <v>261</v>
      </c>
      <c r="EHT429" s="91" t="s">
        <v>261</v>
      </c>
      <c r="EHU429" s="91" t="s">
        <v>261</v>
      </c>
      <c r="EHV429" s="91" t="s">
        <v>261</v>
      </c>
      <c r="EHW429" s="91" t="s">
        <v>261</v>
      </c>
      <c r="EHX429" s="91" t="s">
        <v>261</v>
      </c>
      <c r="EHY429" s="91" t="s">
        <v>261</v>
      </c>
      <c r="EHZ429" s="91" t="s">
        <v>261</v>
      </c>
      <c r="EIA429" s="91" t="s">
        <v>261</v>
      </c>
      <c r="EIB429" s="91" t="s">
        <v>261</v>
      </c>
      <c r="EIC429" s="91" t="s">
        <v>261</v>
      </c>
      <c r="EID429" s="91" t="s">
        <v>261</v>
      </c>
      <c r="EIE429" s="91" t="s">
        <v>261</v>
      </c>
      <c r="EIF429" s="91" t="s">
        <v>261</v>
      </c>
      <c r="EIG429" s="91" t="s">
        <v>261</v>
      </c>
      <c r="EIH429" s="91" t="s">
        <v>261</v>
      </c>
      <c r="EII429" s="91" t="s">
        <v>261</v>
      </c>
      <c r="EIJ429" s="91" t="s">
        <v>261</v>
      </c>
      <c r="EIK429" s="91" t="s">
        <v>261</v>
      </c>
      <c r="EIL429" s="91" t="s">
        <v>261</v>
      </c>
      <c r="EIM429" s="91" t="s">
        <v>261</v>
      </c>
      <c r="EIN429" s="91" t="s">
        <v>261</v>
      </c>
      <c r="EIO429" s="91" t="s">
        <v>261</v>
      </c>
      <c r="EIP429" s="91" t="s">
        <v>261</v>
      </c>
      <c r="EIQ429" s="91" t="s">
        <v>261</v>
      </c>
      <c r="EIR429" s="91" t="s">
        <v>261</v>
      </c>
      <c r="EIS429" s="91" t="s">
        <v>261</v>
      </c>
      <c r="EIT429" s="91" t="s">
        <v>261</v>
      </c>
      <c r="EIU429" s="91" t="s">
        <v>261</v>
      </c>
      <c r="EIV429" s="91" t="s">
        <v>261</v>
      </c>
      <c r="EIW429" s="91" t="s">
        <v>261</v>
      </c>
      <c r="EIX429" s="91" t="s">
        <v>261</v>
      </c>
      <c r="EIY429" s="91" t="s">
        <v>261</v>
      </c>
      <c r="EIZ429" s="91" t="s">
        <v>261</v>
      </c>
      <c r="EJA429" s="91" t="s">
        <v>261</v>
      </c>
      <c r="EJB429" s="91" t="s">
        <v>261</v>
      </c>
      <c r="EJC429" s="91" t="s">
        <v>261</v>
      </c>
      <c r="EJD429" s="91" t="s">
        <v>261</v>
      </c>
      <c r="EJE429" s="91" t="s">
        <v>261</v>
      </c>
      <c r="EJF429" s="91" t="s">
        <v>261</v>
      </c>
      <c r="EJG429" s="91" t="s">
        <v>261</v>
      </c>
      <c r="EJH429" s="91" t="s">
        <v>261</v>
      </c>
      <c r="EJI429" s="91" t="s">
        <v>261</v>
      </c>
      <c r="EJJ429" s="91" t="s">
        <v>261</v>
      </c>
      <c r="EJK429" s="91" t="s">
        <v>261</v>
      </c>
      <c r="EJL429" s="91" t="s">
        <v>261</v>
      </c>
      <c r="EJM429" s="91" t="s">
        <v>261</v>
      </c>
      <c r="EJN429" s="91" t="s">
        <v>261</v>
      </c>
      <c r="EJO429" s="91" t="s">
        <v>261</v>
      </c>
      <c r="EJP429" s="91" t="s">
        <v>261</v>
      </c>
      <c r="EJQ429" s="91" t="s">
        <v>261</v>
      </c>
      <c r="EJR429" s="91" t="s">
        <v>261</v>
      </c>
      <c r="EJS429" s="91" t="s">
        <v>261</v>
      </c>
      <c r="EJT429" s="91" t="s">
        <v>261</v>
      </c>
      <c r="EJU429" s="91" t="s">
        <v>261</v>
      </c>
      <c r="EJV429" s="91" t="s">
        <v>261</v>
      </c>
      <c r="EJW429" s="91" t="s">
        <v>261</v>
      </c>
      <c r="EJX429" s="91" t="s">
        <v>261</v>
      </c>
      <c r="EJY429" s="91" t="s">
        <v>261</v>
      </c>
      <c r="EJZ429" s="91" t="s">
        <v>261</v>
      </c>
      <c r="EKA429" s="91" t="s">
        <v>261</v>
      </c>
      <c r="EKB429" s="91" t="s">
        <v>261</v>
      </c>
      <c r="EKC429" s="91" t="s">
        <v>261</v>
      </c>
      <c r="EKD429" s="91" t="s">
        <v>261</v>
      </c>
      <c r="EKE429" s="91" t="s">
        <v>261</v>
      </c>
      <c r="EKF429" s="91" t="s">
        <v>261</v>
      </c>
      <c r="EKG429" s="91" t="s">
        <v>261</v>
      </c>
      <c r="EKH429" s="91" t="s">
        <v>261</v>
      </c>
      <c r="EKI429" s="91" t="s">
        <v>261</v>
      </c>
      <c r="EKJ429" s="91" t="s">
        <v>261</v>
      </c>
      <c r="EKK429" s="91" t="s">
        <v>261</v>
      </c>
      <c r="EKL429" s="91" t="s">
        <v>261</v>
      </c>
      <c r="EKM429" s="91" t="s">
        <v>261</v>
      </c>
      <c r="EKN429" s="91" t="s">
        <v>261</v>
      </c>
      <c r="EKO429" s="91" t="s">
        <v>261</v>
      </c>
      <c r="EKP429" s="91" t="s">
        <v>261</v>
      </c>
      <c r="EKQ429" s="91" t="s">
        <v>261</v>
      </c>
      <c r="EKR429" s="91" t="s">
        <v>261</v>
      </c>
      <c r="EKS429" s="91" t="s">
        <v>261</v>
      </c>
      <c r="EKT429" s="91" t="s">
        <v>261</v>
      </c>
      <c r="EKU429" s="91" t="s">
        <v>261</v>
      </c>
      <c r="EKV429" s="91" t="s">
        <v>261</v>
      </c>
      <c r="EKW429" s="91" t="s">
        <v>261</v>
      </c>
      <c r="EKX429" s="91" t="s">
        <v>261</v>
      </c>
      <c r="EKY429" s="91" t="s">
        <v>261</v>
      </c>
      <c r="EKZ429" s="91" t="s">
        <v>261</v>
      </c>
      <c r="ELA429" s="91" t="s">
        <v>261</v>
      </c>
      <c r="ELB429" s="91" t="s">
        <v>261</v>
      </c>
      <c r="ELC429" s="91" t="s">
        <v>261</v>
      </c>
      <c r="ELD429" s="91" t="s">
        <v>261</v>
      </c>
      <c r="ELE429" s="91" t="s">
        <v>261</v>
      </c>
      <c r="ELF429" s="91" t="s">
        <v>261</v>
      </c>
      <c r="ELG429" s="91" t="s">
        <v>261</v>
      </c>
      <c r="ELH429" s="91" t="s">
        <v>261</v>
      </c>
      <c r="ELI429" s="91" t="s">
        <v>261</v>
      </c>
      <c r="ELJ429" s="91" t="s">
        <v>261</v>
      </c>
      <c r="ELK429" s="91" t="s">
        <v>261</v>
      </c>
      <c r="ELL429" s="91" t="s">
        <v>261</v>
      </c>
      <c r="ELM429" s="91" t="s">
        <v>261</v>
      </c>
      <c r="ELN429" s="91" t="s">
        <v>261</v>
      </c>
      <c r="ELO429" s="91" t="s">
        <v>261</v>
      </c>
      <c r="ELP429" s="91" t="s">
        <v>261</v>
      </c>
      <c r="ELQ429" s="91" t="s">
        <v>261</v>
      </c>
      <c r="ELR429" s="91" t="s">
        <v>261</v>
      </c>
      <c r="ELS429" s="91" t="s">
        <v>261</v>
      </c>
      <c r="ELT429" s="91" t="s">
        <v>261</v>
      </c>
      <c r="ELU429" s="91" t="s">
        <v>261</v>
      </c>
      <c r="ELV429" s="91" t="s">
        <v>261</v>
      </c>
      <c r="ELW429" s="91" t="s">
        <v>261</v>
      </c>
      <c r="ELX429" s="91" t="s">
        <v>261</v>
      </c>
      <c r="ELY429" s="91" t="s">
        <v>261</v>
      </c>
      <c r="ELZ429" s="91" t="s">
        <v>261</v>
      </c>
      <c r="EMA429" s="91" t="s">
        <v>261</v>
      </c>
      <c r="EMB429" s="91" t="s">
        <v>261</v>
      </c>
      <c r="EMC429" s="91" t="s">
        <v>261</v>
      </c>
      <c r="EMD429" s="91" t="s">
        <v>261</v>
      </c>
      <c r="EME429" s="91" t="s">
        <v>261</v>
      </c>
      <c r="EMF429" s="91" t="s">
        <v>261</v>
      </c>
      <c r="EMG429" s="91" t="s">
        <v>261</v>
      </c>
      <c r="EMH429" s="91" t="s">
        <v>261</v>
      </c>
      <c r="EMI429" s="91" t="s">
        <v>261</v>
      </c>
      <c r="EMJ429" s="91" t="s">
        <v>261</v>
      </c>
      <c r="EMK429" s="91" t="s">
        <v>261</v>
      </c>
      <c r="EML429" s="91" t="s">
        <v>261</v>
      </c>
      <c r="EMM429" s="91" t="s">
        <v>261</v>
      </c>
      <c r="EMN429" s="91" t="s">
        <v>261</v>
      </c>
      <c r="EMO429" s="91" t="s">
        <v>261</v>
      </c>
      <c r="EMP429" s="91" t="s">
        <v>261</v>
      </c>
      <c r="EMQ429" s="91" t="s">
        <v>261</v>
      </c>
      <c r="EMR429" s="91" t="s">
        <v>261</v>
      </c>
      <c r="EMS429" s="91" t="s">
        <v>261</v>
      </c>
      <c r="EMT429" s="91" t="s">
        <v>261</v>
      </c>
      <c r="EMU429" s="91" t="s">
        <v>261</v>
      </c>
      <c r="EMV429" s="91" t="s">
        <v>261</v>
      </c>
      <c r="EMW429" s="91" t="s">
        <v>261</v>
      </c>
      <c r="EMX429" s="91" t="s">
        <v>261</v>
      </c>
      <c r="EMY429" s="91" t="s">
        <v>261</v>
      </c>
      <c r="EMZ429" s="91" t="s">
        <v>261</v>
      </c>
      <c r="ENA429" s="91" t="s">
        <v>261</v>
      </c>
      <c r="ENB429" s="91" t="s">
        <v>261</v>
      </c>
      <c r="ENC429" s="91" t="s">
        <v>261</v>
      </c>
      <c r="END429" s="91" t="s">
        <v>261</v>
      </c>
      <c r="ENE429" s="91" t="s">
        <v>261</v>
      </c>
      <c r="ENF429" s="91" t="s">
        <v>261</v>
      </c>
      <c r="ENG429" s="91" t="s">
        <v>261</v>
      </c>
      <c r="ENH429" s="91" t="s">
        <v>261</v>
      </c>
      <c r="ENI429" s="91" t="s">
        <v>261</v>
      </c>
      <c r="ENJ429" s="91" t="s">
        <v>261</v>
      </c>
      <c r="ENK429" s="91" t="s">
        <v>261</v>
      </c>
      <c r="ENL429" s="91" t="s">
        <v>261</v>
      </c>
      <c r="ENM429" s="91" t="s">
        <v>261</v>
      </c>
      <c r="ENN429" s="91" t="s">
        <v>261</v>
      </c>
      <c r="ENO429" s="91" t="s">
        <v>261</v>
      </c>
      <c r="ENP429" s="91" t="s">
        <v>261</v>
      </c>
      <c r="ENQ429" s="91" t="s">
        <v>261</v>
      </c>
      <c r="ENR429" s="91" t="s">
        <v>261</v>
      </c>
      <c r="ENS429" s="91" t="s">
        <v>261</v>
      </c>
      <c r="ENT429" s="91" t="s">
        <v>261</v>
      </c>
      <c r="ENU429" s="91" t="s">
        <v>261</v>
      </c>
      <c r="ENV429" s="91" t="s">
        <v>261</v>
      </c>
      <c r="ENW429" s="91" t="s">
        <v>261</v>
      </c>
      <c r="ENX429" s="91" t="s">
        <v>261</v>
      </c>
      <c r="ENY429" s="91" t="s">
        <v>261</v>
      </c>
      <c r="ENZ429" s="91" t="s">
        <v>261</v>
      </c>
      <c r="EOA429" s="91" t="s">
        <v>261</v>
      </c>
      <c r="EOB429" s="91" t="s">
        <v>261</v>
      </c>
      <c r="EOC429" s="91" t="s">
        <v>261</v>
      </c>
      <c r="EOD429" s="91" t="s">
        <v>261</v>
      </c>
      <c r="EOE429" s="91" t="s">
        <v>261</v>
      </c>
      <c r="EOF429" s="91" t="s">
        <v>261</v>
      </c>
      <c r="EOG429" s="91" t="s">
        <v>261</v>
      </c>
      <c r="EOH429" s="91" t="s">
        <v>261</v>
      </c>
      <c r="EOI429" s="91" t="s">
        <v>261</v>
      </c>
      <c r="EOJ429" s="91" t="s">
        <v>261</v>
      </c>
      <c r="EOK429" s="91" t="s">
        <v>261</v>
      </c>
      <c r="EOL429" s="91" t="s">
        <v>261</v>
      </c>
      <c r="EOM429" s="91" t="s">
        <v>261</v>
      </c>
      <c r="EON429" s="91" t="s">
        <v>261</v>
      </c>
      <c r="EOO429" s="91" t="s">
        <v>261</v>
      </c>
      <c r="EOP429" s="91" t="s">
        <v>261</v>
      </c>
      <c r="EOQ429" s="91" t="s">
        <v>261</v>
      </c>
      <c r="EOR429" s="91" t="s">
        <v>261</v>
      </c>
      <c r="EOS429" s="91" t="s">
        <v>261</v>
      </c>
      <c r="EOT429" s="91" t="s">
        <v>261</v>
      </c>
      <c r="EOU429" s="91" t="s">
        <v>261</v>
      </c>
      <c r="EOV429" s="91" t="s">
        <v>261</v>
      </c>
      <c r="EOW429" s="91" t="s">
        <v>261</v>
      </c>
      <c r="EOX429" s="91" t="s">
        <v>261</v>
      </c>
      <c r="EOY429" s="91" t="s">
        <v>261</v>
      </c>
      <c r="EOZ429" s="91" t="s">
        <v>261</v>
      </c>
      <c r="EPA429" s="91" t="s">
        <v>261</v>
      </c>
      <c r="EPB429" s="91" t="s">
        <v>261</v>
      </c>
      <c r="EPC429" s="91" t="s">
        <v>261</v>
      </c>
      <c r="EPD429" s="91" t="s">
        <v>261</v>
      </c>
      <c r="EPE429" s="91" t="s">
        <v>261</v>
      </c>
      <c r="EPF429" s="91" t="s">
        <v>261</v>
      </c>
      <c r="EPG429" s="91" t="s">
        <v>261</v>
      </c>
      <c r="EPH429" s="91" t="s">
        <v>261</v>
      </c>
      <c r="EPI429" s="91" t="s">
        <v>261</v>
      </c>
      <c r="EPJ429" s="91" t="s">
        <v>261</v>
      </c>
      <c r="EPK429" s="91" t="s">
        <v>261</v>
      </c>
      <c r="EPL429" s="91" t="s">
        <v>261</v>
      </c>
      <c r="EPM429" s="91" t="s">
        <v>261</v>
      </c>
      <c r="EPN429" s="91" t="s">
        <v>261</v>
      </c>
      <c r="EPO429" s="91" t="s">
        <v>261</v>
      </c>
      <c r="EPP429" s="91" t="s">
        <v>261</v>
      </c>
      <c r="EPQ429" s="91" t="s">
        <v>261</v>
      </c>
      <c r="EPR429" s="91" t="s">
        <v>261</v>
      </c>
      <c r="EPS429" s="91" t="s">
        <v>261</v>
      </c>
      <c r="EPT429" s="91" t="s">
        <v>261</v>
      </c>
      <c r="EPU429" s="91" t="s">
        <v>261</v>
      </c>
      <c r="EPV429" s="91" t="s">
        <v>261</v>
      </c>
      <c r="EPW429" s="91" t="s">
        <v>261</v>
      </c>
      <c r="EPX429" s="91" t="s">
        <v>261</v>
      </c>
      <c r="EPY429" s="91" t="s">
        <v>261</v>
      </c>
      <c r="EPZ429" s="91" t="s">
        <v>261</v>
      </c>
      <c r="EQA429" s="91" t="s">
        <v>261</v>
      </c>
      <c r="EQB429" s="91" t="s">
        <v>261</v>
      </c>
      <c r="EQC429" s="91" t="s">
        <v>261</v>
      </c>
      <c r="EQD429" s="91" t="s">
        <v>261</v>
      </c>
      <c r="EQE429" s="91" t="s">
        <v>261</v>
      </c>
      <c r="EQF429" s="91" t="s">
        <v>261</v>
      </c>
      <c r="EQG429" s="91" t="s">
        <v>261</v>
      </c>
      <c r="EQH429" s="91" t="s">
        <v>261</v>
      </c>
      <c r="EQI429" s="91" t="s">
        <v>261</v>
      </c>
      <c r="EQJ429" s="91" t="s">
        <v>261</v>
      </c>
      <c r="EQK429" s="91" t="s">
        <v>261</v>
      </c>
      <c r="EQL429" s="91" t="s">
        <v>261</v>
      </c>
      <c r="EQM429" s="91" t="s">
        <v>261</v>
      </c>
      <c r="EQN429" s="91" t="s">
        <v>261</v>
      </c>
      <c r="EQO429" s="91" t="s">
        <v>261</v>
      </c>
      <c r="EQP429" s="91" t="s">
        <v>261</v>
      </c>
      <c r="EQQ429" s="91" t="s">
        <v>261</v>
      </c>
      <c r="EQR429" s="91" t="s">
        <v>261</v>
      </c>
      <c r="EQS429" s="91" t="s">
        <v>261</v>
      </c>
      <c r="EQT429" s="91" t="s">
        <v>261</v>
      </c>
      <c r="EQU429" s="91" t="s">
        <v>261</v>
      </c>
      <c r="EQV429" s="91" t="s">
        <v>261</v>
      </c>
      <c r="EQW429" s="91" t="s">
        <v>261</v>
      </c>
      <c r="EQX429" s="91" t="s">
        <v>261</v>
      </c>
      <c r="EQY429" s="91" t="s">
        <v>261</v>
      </c>
      <c r="EQZ429" s="91" t="s">
        <v>261</v>
      </c>
      <c r="ERA429" s="91" t="s">
        <v>261</v>
      </c>
      <c r="ERB429" s="91" t="s">
        <v>261</v>
      </c>
      <c r="ERC429" s="91" t="s">
        <v>261</v>
      </c>
      <c r="ERD429" s="91" t="s">
        <v>261</v>
      </c>
      <c r="ERE429" s="91" t="s">
        <v>261</v>
      </c>
      <c r="ERF429" s="91" t="s">
        <v>261</v>
      </c>
      <c r="ERG429" s="91" t="s">
        <v>261</v>
      </c>
      <c r="ERH429" s="91" t="s">
        <v>261</v>
      </c>
      <c r="ERI429" s="91" t="s">
        <v>261</v>
      </c>
      <c r="ERJ429" s="91" t="s">
        <v>261</v>
      </c>
      <c r="ERK429" s="91" t="s">
        <v>261</v>
      </c>
      <c r="ERL429" s="91" t="s">
        <v>261</v>
      </c>
      <c r="ERM429" s="91" t="s">
        <v>261</v>
      </c>
      <c r="ERN429" s="91" t="s">
        <v>261</v>
      </c>
      <c r="ERO429" s="91" t="s">
        <v>261</v>
      </c>
      <c r="ERP429" s="91" t="s">
        <v>261</v>
      </c>
      <c r="ERQ429" s="91" t="s">
        <v>261</v>
      </c>
      <c r="ERR429" s="91" t="s">
        <v>261</v>
      </c>
      <c r="ERS429" s="91" t="s">
        <v>261</v>
      </c>
      <c r="ERT429" s="91" t="s">
        <v>261</v>
      </c>
      <c r="ERU429" s="91" t="s">
        <v>261</v>
      </c>
      <c r="ERV429" s="91" t="s">
        <v>261</v>
      </c>
      <c r="ERW429" s="91" t="s">
        <v>261</v>
      </c>
      <c r="ERX429" s="91" t="s">
        <v>261</v>
      </c>
      <c r="ERY429" s="91" t="s">
        <v>261</v>
      </c>
      <c r="ERZ429" s="91" t="s">
        <v>261</v>
      </c>
      <c r="ESA429" s="91" t="s">
        <v>261</v>
      </c>
      <c r="ESB429" s="91" t="s">
        <v>261</v>
      </c>
      <c r="ESC429" s="91" t="s">
        <v>261</v>
      </c>
      <c r="ESD429" s="91" t="s">
        <v>261</v>
      </c>
      <c r="ESE429" s="91" t="s">
        <v>261</v>
      </c>
      <c r="ESF429" s="91" t="s">
        <v>261</v>
      </c>
      <c r="ESG429" s="91" t="s">
        <v>261</v>
      </c>
      <c r="ESH429" s="91" t="s">
        <v>261</v>
      </c>
      <c r="ESI429" s="91" t="s">
        <v>261</v>
      </c>
      <c r="ESJ429" s="91" t="s">
        <v>261</v>
      </c>
      <c r="ESK429" s="91" t="s">
        <v>261</v>
      </c>
      <c r="ESL429" s="91" t="s">
        <v>261</v>
      </c>
      <c r="ESM429" s="91" t="s">
        <v>261</v>
      </c>
      <c r="ESN429" s="91" t="s">
        <v>261</v>
      </c>
      <c r="ESO429" s="91" t="s">
        <v>261</v>
      </c>
      <c r="ESP429" s="91" t="s">
        <v>261</v>
      </c>
      <c r="ESQ429" s="91" t="s">
        <v>261</v>
      </c>
      <c r="ESR429" s="91" t="s">
        <v>261</v>
      </c>
      <c r="ESS429" s="91" t="s">
        <v>261</v>
      </c>
      <c r="EST429" s="91" t="s">
        <v>261</v>
      </c>
      <c r="ESU429" s="91" t="s">
        <v>261</v>
      </c>
      <c r="ESV429" s="91" t="s">
        <v>261</v>
      </c>
      <c r="ESW429" s="91" t="s">
        <v>261</v>
      </c>
      <c r="ESX429" s="91" t="s">
        <v>261</v>
      </c>
      <c r="ESY429" s="91" t="s">
        <v>261</v>
      </c>
      <c r="ESZ429" s="91" t="s">
        <v>261</v>
      </c>
      <c r="ETA429" s="91" t="s">
        <v>261</v>
      </c>
      <c r="ETB429" s="91" t="s">
        <v>261</v>
      </c>
      <c r="ETC429" s="91" t="s">
        <v>261</v>
      </c>
      <c r="ETD429" s="91" t="s">
        <v>261</v>
      </c>
      <c r="ETE429" s="91" t="s">
        <v>261</v>
      </c>
      <c r="ETF429" s="91" t="s">
        <v>261</v>
      </c>
      <c r="ETG429" s="91" t="s">
        <v>261</v>
      </c>
      <c r="ETH429" s="91" t="s">
        <v>261</v>
      </c>
      <c r="ETI429" s="91" t="s">
        <v>261</v>
      </c>
      <c r="ETJ429" s="91" t="s">
        <v>261</v>
      </c>
      <c r="ETK429" s="91" t="s">
        <v>261</v>
      </c>
      <c r="ETL429" s="91" t="s">
        <v>261</v>
      </c>
      <c r="ETM429" s="91" t="s">
        <v>261</v>
      </c>
      <c r="ETN429" s="91" t="s">
        <v>261</v>
      </c>
      <c r="ETO429" s="91" t="s">
        <v>261</v>
      </c>
      <c r="ETP429" s="91" t="s">
        <v>261</v>
      </c>
      <c r="ETQ429" s="91" t="s">
        <v>261</v>
      </c>
      <c r="ETR429" s="91" t="s">
        <v>261</v>
      </c>
      <c r="ETS429" s="91" t="s">
        <v>261</v>
      </c>
      <c r="ETT429" s="91" t="s">
        <v>261</v>
      </c>
      <c r="ETU429" s="91" t="s">
        <v>261</v>
      </c>
      <c r="ETV429" s="91" t="s">
        <v>261</v>
      </c>
      <c r="ETW429" s="91" t="s">
        <v>261</v>
      </c>
      <c r="ETX429" s="91" t="s">
        <v>261</v>
      </c>
      <c r="ETY429" s="91" t="s">
        <v>261</v>
      </c>
      <c r="ETZ429" s="91" t="s">
        <v>261</v>
      </c>
      <c r="EUA429" s="91" t="s">
        <v>261</v>
      </c>
      <c r="EUB429" s="91" t="s">
        <v>261</v>
      </c>
      <c r="EUC429" s="91" t="s">
        <v>261</v>
      </c>
      <c r="EUD429" s="91" t="s">
        <v>261</v>
      </c>
      <c r="EUE429" s="91" t="s">
        <v>261</v>
      </c>
      <c r="EUF429" s="91" t="s">
        <v>261</v>
      </c>
      <c r="EUG429" s="91" t="s">
        <v>261</v>
      </c>
      <c r="EUH429" s="91" t="s">
        <v>261</v>
      </c>
      <c r="EUI429" s="91" t="s">
        <v>261</v>
      </c>
      <c r="EUJ429" s="91" t="s">
        <v>261</v>
      </c>
      <c r="EUK429" s="91" t="s">
        <v>261</v>
      </c>
      <c r="EUL429" s="91" t="s">
        <v>261</v>
      </c>
      <c r="EUM429" s="91" t="s">
        <v>261</v>
      </c>
      <c r="EUN429" s="91" t="s">
        <v>261</v>
      </c>
      <c r="EUO429" s="91" t="s">
        <v>261</v>
      </c>
      <c r="EUP429" s="91" t="s">
        <v>261</v>
      </c>
      <c r="EUQ429" s="91" t="s">
        <v>261</v>
      </c>
      <c r="EUR429" s="91" t="s">
        <v>261</v>
      </c>
      <c r="EUS429" s="91" t="s">
        <v>261</v>
      </c>
      <c r="EUT429" s="91" t="s">
        <v>261</v>
      </c>
      <c r="EUU429" s="91" t="s">
        <v>261</v>
      </c>
      <c r="EUV429" s="91" t="s">
        <v>261</v>
      </c>
      <c r="EUW429" s="91" t="s">
        <v>261</v>
      </c>
      <c r="EUX429" s="91" t="s">
        <v>261</v>
      </c>
      <c r="EUY429" s="91" t="s">
        <v>261</v>
      </c>
      <c r="EUZ429" s="91" t="s">
        <v>261</v>
      </c>
      <c r="EVA429" s="91" t="s">
        <v>261</v>
      </c>
      <c r="EVB429" s="91" t="s">
        <v>261</v>
      </c>
      <c r="EVC429" s="91" t="s">
        <v>261</v>
      </c>
      <c r="EVD429" s="91" t="s">
        <v>261</v>
      </c>
      <c r="EVE429" s="91" t="s">
        <v>261</v>
      </c>
      <c r="EVF429" s="91" t="s">
        <v>261</v>
      </c>
      <c r="EVG429" s="91" t="s">
        <v>261</v>
      </c>
      <c r="EVH429" s="91" t="s">
        <v>261</v>
      </c>
      <c r="EVI429" s="91" t="s">
        <v>261</v>
      </c>
      <c r="EVJ429" s="91" t="s">
        <v>261</v>
      </c>
      <c r="EVK429" s="91" t="s">
        <v>261</v>
      </c>
      <c r="EVL429" s="91" t="s">
        <v>261</v>
      </c>
      <c r="EVM429" s="91" t="s">
        <v>261</v>
      </c>
      <c r="EVN429" s="91" t="s">
        <v>261</v>
      </c>
      <c r="EVO429" s="91" t="s">
        <v>261</v>
      </c>
      <c r="EVP429" s="91" t="s">
        <v>261</v>
      </c>
      <c r="EVQ429" s="91" t="s">
        <v>261</v>
      </c>
      <c r="EVR429" s="91" t="s">
        <v>261</v>
      </c>
      <c r="EVS429" s="91" t="s">
        <v>261</v>
      </c>
      <c r="EVT429" s="91" t="s">
        <v>261</v>
      </c>
      <c r="EVU429" s="91" t="s">
        <v>261</v>
      </c>
      <c r="EVV429" s="91" t="s">
        <v>261</v>
      </c>
      <c r="EVW429" s="91" t="s">
        <v>261</v>
      </c>
      <c r="EVX429" s="91" t="s">
        <v>261</v>
      </c>
      <c r="EVY429" s="91" t="s">
        <v>261</v>
      </c>
      <c r="EVZ429" s="91" t="s">
        <v>261</v>
      </c>
      <c r="EWA429" s="91" t="s">
        <v>261</v>
      </c>
      <c r="EWB429" s="91" t="s">
        <v>261</v>
      </c>
      <c r="EWC429" s="91" t="s">
        <v>261</v>
      </c>
      <c r="EWD429" s="91" t="s">
        <v>261</v>
      </c>
      <c r="EWE429" s="91" t="s">
        <v>261</v>
      </c>
      <c r="EWF429" s="91" t="s">
        <v>261</v>
      </c>
      <c r="EWG429" s="91" t="s">
        <v>261</v>
      </c>
      <c r="EWH429" s="91" t="s">
        <v>261</v>
      </c>
      <c r="EWI429" s="91" t="s">
        <v>261</v>
      </c>
      <c r="EWJ429" s="91" t="s">
        <v>261</v>
      </c>
      <c r="EWK429" s="91" t="s">
        <v>261</v>
      </c>
      <c r="EWL429" s="91" t="s">
        <v>261</v>
      </c>
      <c r="EWM429" s="91" t="s">
        <v>261</v>
      </c>
      <c r="EWN429" s="91" t="s">
        <v>261</v>
      </c>
      <c r="EWO429" s="91" t="s">
        <v>261</v>
      </c>
      <c r="EWP429" s="91" t="s">
        <v>261</v>
      </c>
      <c r="EWQ429" s="91" t="s">
        <v>261</v>
      </c>
      <c r="EWR429" s="91" t="s">
        <v>261</v>
      </c>
      <c r="EWS429" s="91" t="s">
        <v>261</v>
      </c>
      <c r="EWT429" s="91" t="s">
        <v>261</v>
      </c>
      <c r="EWU429" s="91" t="s">
        <v>261</v>
      </c>
      <c r="EWV429" s="91" t="s">
        <v>261</v>
      </c>
      <c r="EWW429" s="91" t="s">
        <v>261</v>
      </c>
      <c r="EWX429" s="91" t="s">
        <v>261</v>
      </c>
      <c r="EWY429" s="91" t="s">
        <v>261</v>
      </c>
      <c r="EWZ429" s="91" t="s">
        <v>261</v>
      </c>
      <c r="EXA429" s="91" t="s">
        <v>261</v>
      </c>
      <c r="EXB429" s="91" t="s">
        <v>261</v>
      </c>
      <c r="EXC429" s="91" t="s">
        <v>261</v>
      </c>
      <c r="EXD429" s="91" t="s">
        <v>261</v>
      </c>
      <c r="EXE429" s="91" t="s">
        <v>261</v>
      </c>
      <c r="EXF429" s="91" t="s">
        <v>261</v>
      </c>
      <c r="EXG429" s="91" t="s">
        <v>261</v>
      </c>
      <c r="EXH429" s="91" t="s">
        <v>261</v>
      </c>
      <c r="EXI429" s="91" t="s">
        <v>261</v>
      </c>
      <c r="EXJ429" s="91" t="s">
        <v>261</v>
      </c>
      <c r="EXK429" s="91" t="s">
        <v>261</v>
      </c>
      <c r="EXL429" s="91" t="s">
        <v>261</v>
      </c>
      <c r="EXM429" s="91" t="s">
        <v>261</v>
      </c>
      <c r="EXN429" s="91" t="s">
        <v>261</v>
      </c>
      <c r="EXO429" s="91" t="s">
        <v>261</v>
      </c>
      <c r="EXP429" s="91" t="s">
        <v>261</v>
      </c>
      <c r="EXQ429" s="91" t="s">
        <v>261</v>
      </c>
      <c r="EXR429" s="91" t="s">
        <v>261</v>
      </c>
      <c r="EXS429" s="91" t="s">
        <v>261</v>
      </c>
      <c r="EXT429" s="91" t="s">
        <v>261</v>
      </c>
      <c r="EXU429" s="91" t="s">
        <v>261</v>
      </c>
      <c r="EXV429" s="91" t="s">
        <v>261</v>
      </c>
      <c r="EXW429" s="91" t="s">
        <v>261</v>
      </c>
      <c r="EXX429" s="91" t="s">
        <v>261</v>
      </c>
      <c r="EXY429" s="91" t="s">
        <v>261</v>
      </c>
      <c r="EXZ429" s="91" t="s">
        <v>261</v>
      </c>
      <c r="EYA429" s="91" t="s">
        <v>261</v>
      </c>
      <c r="EYB429" s="91" t="s">
        <v>261</v>
      </c>
      <c r="EYC429" s="91" t="s">
        <v>261</v>
      </c>
      <c r="EYD429" s="91" t="s">
        <v>261</v>
      </c>
      <c r="EYE429" s="91" t="s">
        <v>261</v>
      </c>
      <c r="EYF429" s="91" t="s">
        <v>261</v>
      </c>
      <c r="EYG429" s="91" t="s">
        <v>261</v>
      </c>
      <c r="EYH429" s="91" t="s">
        <v>261</v>
      </c>
      <c r="EYI429" s="91" t="s">
        <v>261</v>
      </c>
      <c r="EYJ429" s="91" t="s">
        <v>261</v>
      </c>
      <c r="EYK429" s="91" t="s">
        <v>261</v>
      </c>
      <c r="EYL429" s="91" t="s">
        <v>261</v>
      </c>
      <c r="EYM429" s="91" t="s">
        <v>261</v>
      </c>
      <c r="EYN429" s="91" t="s">
        <v>261</v>
      </c>
      <c r="EYO429" s="91" t="s">
        <v>261</v>
      </c>
      <c r="EYP429" s="91" t="s">
        <v>261</v>
      </c>
      <c r="EYQ429" s="91" t="s">
        <v>261</v>
      </c>
      <c r="EYR429" s="91" t="s">
        <v>261</v>
      </c>
      <c r="EYS429" s="91" t="s">
        <v>261</v>
      </c>
      <c r="EYT429" s="91" t="s">
        <v>261</v>
      </c>
      <c r="EYU429" s="91" t="s">
        <v>261</v>
      </c>
      <c r="EYV429" s="91" t="s">
        <v>261</v>
      </c>
      <c r="EYW429" s="91" t="s">
        <v>261</v>
      </c>
      <c r="EYX429" s="91" t="s">
        <v>261</v>
      </c>
      <c r="EYY429" s="91" t="s">
        <v>261</v>
      </c>
      <c r="EYZ429" s="91" t="s">
        <v>261</v>
      </c>
      <c r="EZA429" s="91" t="s">
        <v>261</v>
      </c>
      <c r="EZB429" s="91" t="s">
        <v>261</v>
      </c>
      <c r="EZC429" s="91" t="s">
        <v>261</v>
      </c>
      <c r="EZD429" s="91" t="s">
        <v>261</v>
      </c>
      <c r="EZE429" s="91" t="s">
        <v>261</v>
      </c>
      <c r="EZF429" s="91" t="s">
        <v>261</v>
      </c>
      <c r="EZG429" s="91" t="s">
        <v>261</v>
      </c>
      <c r="EZH429" s="91" t="s">
        <v>261</v>
      </c>
      <c r="EZI429" s="91" t="s">
        <v>261</v>
      </c>
      <c r="EZJ429" s="91" t="s">
        <v>261</v>
      </c>
      <c r="EZK429" s="91" t="s">
        <v>261</v>
      </c>
      <c r="EZL429" s="91" t="s">
        <v>261</v>
      </c>
      <c r="EZM429" s="91" t="s">
        <v>261</v>
      </c>
      <c r="EZN429" s="91" t="s">
        <v>261</v>
      </c>
      <c r="EZO429" s="91" t="s">
        <v>261</v>
      </c>
      <c r="EZP429" s="91" t="s">
        <v>261</v>
      </c>
      <c r="EZQ429" s="91" t="s">
        <v>261</v>
      </c>
      <c r="EZR429" s="91" t="s">
        <v>261</v>
      </c>
      <c r="EZS429" s="91" t="s">
        <v>261</v>
      </c>
      <c r="EZT429" s="91" t="s">
        <v>261</v>
      </c>
      <c r="EZU429" s="91" t="s">
        <v>261</v>
      </c>
      <c r="EZV429" s="91" t="s">
        <v>261</v>
      </c>
      <c r="EZW429" s="91" t="s">
        <v>261</v>
      </c>
      <c r="EZX429" s="91" t="s">
        <v>261</v>
      </c>
      <c r="EZY429" s="91" t="s">
        <v>261</v>
      </c>
      <c r="EZZ429" s="91" t="s">
        <v>261</v>
      </c>
      <c r="FAA429" s="91" t="s">
        <v>261</v>
      </c>
      <c r="FAB429" s="91" t="s">
        <v>261</v>
      </c>
      <c r="FAC429" s="91" t="s">
        <v>261</v>
      </c>
      <c r="FAD429" s="91" t="s">
        <v>261</v>
      </c>
      <c r="FAE429" s="91" t="s">
        <v>261</v>
      </c>
      <c r="FAF429" s="91" t="s">
        <v>261</v>
      </c>
      <c r="FAG429" s="91" t="s">
        <v>261</v>
      </c>
      <c r="FAH429" s="91" t="s">
        <v>261</v>
      </c>
      <c r="FAI429" s="91" t="s">
        <v>261</v>
      </c>
      <c r="FAJ429" s="91" t="s">
        <v>261</v>
      </c>
      <c r="FAK429" s="91" t="s">
        <v>261</v>
      </c>
      <c r="FAL429" s="91" t="s">
        <v>261</v>
      </c>
      <c r="FAM429" s="91" t="s">
        <v>261</v>
      </c>
      <c r="FAN429" s="91" t="s">
        <v>261</v>
      </c>
      <c r="FAO429" s="91" t="s">
        <v>261</v>
      </c>
      <c r="FAP429" s="91" t="s">
        <v>261</v>
      </c>
      <c r="FAQ429" s="91" t="s">
        <v>261</v>
      </c>
      <c r="FAR429" s="91" t="s">
        <v>261</v>
      </c>
      <c r="FAS429" s="91" t="s">
        <v>261</v>
      </c>
      <c r="FAT429" s="91" t="s">
        <v>261</v>
      </c>
      <c r="FAU429" s="91" t="s">
        <v>261</v>
      </c>
      <c r="FAV429" s="91" t="s">
        <v>261</v>
      </c>
      <c r="FAW429" s="91" t="s">
        <v>261</v>
      </c>
      <c r="FAX429" s="91" t="s">
        <v>261</v>
      </c>
      <c r="FAY429" s="91" t="s">
        <v>261</v>
      </c>
      <c r="FAZ429" s="91" t="s">
        <v>261</v>
      </c>
      <c r="FBA429" s="91" t="s">
        <v>261</v>
      </c>
      <c r="FBB429" s="91" t="s">
        <v>261</v>
      </c>
      <c r="FBC429" s="91" t="s">
        <v>261</v>
      </c>
      <c r="FBD429" s="91" t="s">
        <v>261</v>
      </c>
      <c r="FBE429" s="91" t="s">
        <v>261</v>
      </c>
      <c r="FBF429" s="91" t="s">
        <v>261</v>
      </c>
      <c r="FBG429" s="91" t="s">
        <v>261</v>
      </c>
      <c r="FBH429" s="91" t="s">
        <v>261</v>
      </c>
      <c r="FBI429" s="91" t="s">
        <v>261</v>
      </c>
      <c r="FBJ429" s="91" t="s">
        <v>261</v>
      </c>
      <c r="FBK429" s="91" t="s">
        <v>261</v>
      </c>
      <c r="FBL429" s="91" t="s">
        <v>261</v>
      </c>
      <c r="FBM429" s="91" t="s">
        <v>261</v>
      </c>
      <c r="FBN429" s="91" t="s">
        <v>261</v>
      </c>
      <c r="FBO429" s="91" t="s">
        <v>261</v>
      </c>
      <c r="FBP429" s="91" t="s">
        <v>261</v>
      </c>
      <c r="FBQ429" s="91" t="s">
        <v>261</v>
      </c>
      <c r="FBR429" s="91" t="s">
        <v>261</v>
      </c>
      <c r="FBS429" s="91" t="s">
        <v>261</v>
      </c>
      <c r="FBT429" s="91" t="s">
        <v>261</v>
      </c>
      <c r="FBU429" s="91" t="s">
        <v>261</v>
      </c>
      <c r="FBV429" s="91" t="s">
        <v>261</v>
      </c>
      <c r="FBW429" s="91" t="s">
        <v>261</v>
      </c>
      <c r="FBX429" s="91" t="s">
        <v>261</v>
      </c>
      <c r="FBY429" s="91" t="s">
        <v>261</v>
      </c>
      <c r="FBZ429" s="91" t="s">
        <v>261</v>
      </c>
      <c r="FCA429" s="91" t="s">
        <v>261</v>
      </c>
      <c r="FCB429" s="91" t="s">
        <v>261</v>
      </c>
      <c r="FCC429" s="91" t="s">
        <v>261</v>
      </c>
      <c r="FCD429" s="91" t="s">
        <v>261</v>
      </c>
      <c r="FCE429" s="91" t="s">
        <v>261</v>
      </c>
      <c r="FCF429" s="91" t="s">
        <v>261</v>
      </c>
      <c r="FCG429" s="91" t="s">
        <v>261</v>
      </c>
      <c r="FCH429" s="91" t="s">
        <v>261</v>
      </c>
      <c r="FCI429" s="91" t="s">
        <v>261</v>
      </c>
      <c r="FCJ429" s="91" t="s">
        <v>261</v>
      </c>
      <c r="FCK429" s="91" t="s">
        <v>261</v>
      </c>
      <c r="FCL429" s="91" t="s">
        <v>261</v>
      </c>
      <c r="FCM429" s="91" t="s">
        <v>261</v>
      </c>
      <c r="FCN429" s="91" t="s">
        <v>261</v>
      </c>
      <c r="FCO429" s="91" t="s">
        <v>261</v>
      </c>
      <c r="FCP429" s="91" t="s">
        <v>261</v>
      </c>
      <c r="FCQ429" s="91" t="s">
        <v>261</v>
      </c>
      <c r="FCR429" s="91" t="s">
        <v>261</v>
      </c>
      <c r="FCS429" s="91" t="s">
        <v>261</v>
      </c>
      <c r="FCT429" s="91" t="s">
        <v>261</v>
      </c>
      <c r="FCU429" s="91" t="s">
        <v>261</v>
      </c>
      <c r="FCV429" s="91" t="s">
        <v>261</v>
      </c>
      <c r="FCW429" s="91" t="s">
        <v>261</v>
      </c>
      <c r="FCX429" s="91" t="s">
        <v>261</v>
      </c>
      <c r="FCY429" s="91" t="s">
        <v>261</v>
      </c>
      <c r="FCZ429" s="91" t="s">
        <v>261</v>
      </c>
      <c r="FDA429" s="91" t="s">
        <v>261</v>
      </c>
      <c r="FDB429" s="91" t="s">
        <v>261</v>
      </c>
      <c r="FDC429" s="91" t="s">
        <v>261</v>
      </c>
      <c r="FDD429" s="91" t="s">
        <v>261</v>
      </c>
      <c r="FDE429" s="91" t="s">
        <v>261</v>
      </c>
      <c r="FDF429" s="91" t="s">
        <v>261</v>
      </c>
      <c r="FDG429" s="91" t="s">
        <v>261</v>
      </c>
      <c r="FDH429" s="91" t="s">
        <v>261</v>
      </c>
      <c r="FDI429" s="91" t="s">
        <v>261</v>
      </c>
      <c r="FDJ429" s="91" t="s">
        <v>261</v>
      </c>
      <c r="FDK429" s="91" t="s">
        <v>261</v>
      </c>
      <c r="FDL429" s="91" t="s">
        <v>261</v>
      </c>
      <c r="FDM429" s="91" t="s">
        <v>261</v>
      </c>
      <c r="FDN429" s="91" t="s">
        <v>261</v>
      </c>
      <c r="FDO429" s="91" t="s">
        <v>261</v>
      </c>
      <c r="FDP429" s="91" t="s">
        <v>261</v>
      </c>
      <c r="FDQ429" s="91" t="s">
        <v>261</v>
      </c>
      <c r="FDR429" s="91" t="s">
        <v>261</v>
      </c>
      <c r="FDS429" s="91" t="s">
        <v>261</v>
      </c>
      <c r="FDT429" s="91" t="s">
        <v>261</v>
      </c>
      <c r="FDU429" s="91" t="s">
        <v>261</v>
      </c>
      <c r="FDV429" s="91" t="s">
        <v>261</v>
      </c>
      <c r="FDW429" s="91" t="s">
        <v>261</v>
      </c>
      <c r="FDX429" s="91" t="s">
        <v>261</v>
      </c>
      <c r="FDY429" s="91" t="s">
        <v>261</v>
      </c>
      <c r="FDZ429" s="91" t="s">
        <v>261</v>
      </c>
      <c r="FEA429" s="91" t="s">
        <v>261</v>
      </c>
      <c r="FEB429" s="91" t="s">
        <v>261</v>
      </c>
      <c r="FEC429" s="91" t="s">
        <v>261</v>
      </c>
      <c r="FED429" s="91" t="s">
        <v>261</v>
      </c>
      <c r="FEE429" s="91" t="s">
        <v>261</v>
      </c>
      <c r="FEF429" s="91" t="s">
        <v>261</v>
      </c>
      <c r="FEG429" s="91" t="s">
        <v>261</v>
      </c>
      <c r="FEH429" s="91" t="s">
        <v>261</v>
      </c>
      <c r="FEI429" s="91" t="s">
        <v>261</v>
      </c>
      <c r="FEJ429" s="91" t="s">
        <v>261</v>
      </c>
      <c r="FEK429" s="91" t="s">
        <v>261</v>
      </c>
      <c r="FEL429" s="91" t="s">
        <v>261</v>
      </c>
      <c r="FEM429" s="91" t="s">
        <v>261</v>
      </c>
      <c r="FEN429" s="91" t="s">
        <v>261</v>
      </c>
      <c r="FEO429" s="91" t="s">
        <v>261</v>
      </c>
      <c r="FEP429" s="91" t="s">
        <v>261</v>
      </c>
      <c r="FEQ429" s="91" t="s">
        <v>261</v>
      </c>
      <c r="FER429" s="91" t="s">
        <v>261</v>
      </c>
      <c r="FES429" s="91" t="s">
        <v>261</v>
      </c>
      <c r="FET429" s="91" t="s">
        <v>261</v>
      </c>
      <c r="FEU429" s="91" t="s">
        <v>261</v>
      </c>
      <c r="FEV429" s="91" t="s">
        <v>261</v>
      </c>
      <c r="FEW429" s="91" t="s">
        <v>261</v>
      </c>
      <c r="FEX429" s="91" t="s">
        <v>261</v>
      </c>
      <c r="FEY429" s="91" t="s">
        <v>261</v>
      </c>
      <c r="FEZ429" s="91" t="s">
        <v>261</v>
      </c>
      <c r="FFA429" s="91" t="s">
        <v>261</v>
      </c>
      <c r="FFB429" s="91" t="s">
        <v>261</v>
      </c>
      <c r="FFC429" s="91" t="s">
        <v>261</v>
      </c>
      <c r="FFD429" s="91" t="s">
        <v>261</v>
      </c>
      <c r="FFE429" s="91" t="s">
        <v>261</v>
      </c>
      <c r="FFF429" s="91" t="s">
        <v>261</v>
      </c>
      <c r="FFG429" s="91" t="s">
        <v>261</v>
      </c>
      <c r="FFH429" s="91" t="s">
        <v>261</v>
      </c>
      <c r="FFI429" s="91" t="s">
        <v>261</v>
      </c>
      <c r="FFJ429" s="91" t="s">
        <v>261</v>
      </c>
      <c r="FFK429" s="91" t="s">
        <v>261</v>
      </c>
      <c r="FFL429" s="91" t="s">
        <v>261</v>
      </c>
      <c r="FFM429" s="91" t="s">
        <v>261</v>
      </c>
      <c r="FFN429" s="91" t="s">
        <v>261</v>
      </c>
      <c r="FFO429" s="91" t="s">
        <v>261</v>
      </c>
      <c r="FFP429" s="91" t="s">
        <v>261</v>
      </c>
      <c r="FFQ429" s="91" t="s">
        <v>261</v>
      </c>
      <c r="FFR429" s="91" t="s">
        <v>261</v>
      </c>
      <c r="FFS429" s="91" t="s">
        <v>261</v>
      </c>
      <c r="FFT429" s="91" t="s">
        <v>261</v>
      </c>
      <c r="FFU429" s="91" t="s">
        <v>261</v>
      </c>
      <c r="FFV429" s="91" t="s">
        <v>261</v>
      </c>
      <c r="FFW429" s="91" t="s">
        <v>261</v>
      </c>
      <c r="FFX429" s="91" t="s">
        <v>261</v>
      </c>
      <c r="FFY429" s="91" t="s">
        <v>261</v>
      </c>
      <c r="FFZ429" s="91" t="s">
        <v>261</v>
      </c>
      <c r="FGA429" s="91" t="s">
        <v>261</v>
      </c>
      <c r="FGB429" s="91" t="s">
        <v>261</v>
      </c>
      <c r="FGC429" s="91" t="s">
        <v>261</v>
      </c>
      <c r="FGD429" s="91" t="s">
        <v>261</v>
      </c>
      <c r="FGE429" s="91" t="s">
        <v>261</v>
      </c>
      <c r="FGF429" s="91" t="s">
        <v>261</v>
      </c>
      <c r="FGG429" s="91" t="s">
        <v>261</v>
      </c>
      <c r="FGH429" s="91" t="s">
        <v>261</v>
      </c>
      <c r="FGI429" s="91" t="s">
        <v>261</v>
      </c>
      <c r="FGJ429" s="91" t="s">
        <v>261</v>
      </c>
      <c r="FGK429" s="91" t="s">
        <v>261</v>
      </c>
      <c r="FGL429" s="91" t="s">
        <v>261</v>
      </c>
      <c r="FGM429" s="91" t="s">
        <v>261</v>
      </c>
      <c r="FGN429" s="91" t="s">
        <v>261</v>
      </c>
      <c r="FGO429" s="91" t="s">
        <v>261</v>
      </c>
      <c r="FGP429" s="91" t="s">
        <v>261</v>
      </c>
      <c r="FGQ429" s="91" t="s">
        <v>261</v>
      </c>
      <c r="FGR429" s="91" t="s">
        <v>261</v>
      </c>
      <c r="FGS429" s="91" t="s">
        <v>261</v>
      </c>
      <c r="FGT429" s="91" t="s">
        <v>261</v>
      </c>
      <c r="FGU429" s="91" t="s">
        <v>261</v>
      </c>
      <c r="FGV429" s="91" t="s">
        <v>261</v>
      </c>
      <c r="FGW429" s="91" t="s">
        <v>261</v>
      </c>
      <c r="FGX429" s="91" t="s">
        <v>261</v>
      </c>
      <c r="FGY429" s="91" t="s">
        <v>261</v>
      </c>
      <c r="FGZ429" s="91" t="s">
        <v>261</v>
      </c>
      <c r="FHA429" s="91" t="s">
        <v>261</v>
      </c>
      <c r="FHB429" s="91" t="s">
        <v>261</v>
      </c>
      <c r="FHC429" s="91" t="s">
        <v>261</v>
      </c>
      <c r="FHD429" s="91" t="s">
        <v>261</v>
      </c>
      <c r="FHE429" s="91" t="s">
        <v>261</v>
      </c>
      <c r="FHF429" s="91" t="s">
        <v>261</v>
      </c>
      <c r="FHG429" s="91" t="s">
        <v>261</v>
      </c>
      <c r="FHH429" s="91" t="s">
        <v>261</v>
      </c>
      <c r="FHI429" s="91" t="s">
        <v>261</v>
      </c>
      <c r="FHJ429" s="91" t="s">
        <v>261</v>
      </c>
      <c r="FHK429" s="91" t="s">
        <v>261</v>
      </c>
      <c r="FHL429" s="91" t="s">
        <v>261</v>
      </c>
      <c r="FHM429" s="91" t="s">
        <v>261</v>
      </c>
      <c r="FHN429" s="91" t="s">
        <v>261</v>
      </c>
      <c r="FHO429" s="91" t="s">
        <v>261</v>
      </c>
      <c r="FHP429" s="91" t="s">
        <v>261</v>
      </c>
      <c r="FHQ429" s="91" t="s">
        <v>261</v>
      </c>
      <c r="FHR429" s="91" t="s">
        <v>261</v>
      </c>
      <c r="FHS429" s="91" t="s">
        <v>261</v>
      </c>
      <c r="FHT429" s="91" t="s">
        <v>261</v>
      </c>
      <c r="FHU429" s="91" t="s">
        <v>261</v>
      </c>
      <c r="FHV429" s="91" t="s">
        <v>261</v>
      </c>
      <c r="FHW429" s="91" t="s">
        <v>261</v>
      </c>
      <c r="FHX429" s="91" t="s">
        <v>261</v>
      </c>
      <c r="FHY429" s="91" t="s">
        <v>261</v>
      </c>
      <c r="FHZ429" s="91" t="s">
        <v>261</v>
      </c>
      <c r="FIA429" s="91" t="s">
        <v>261</v>
      </c>
      <c r="FIB429" s="91" t="s">
        <v>261</v>
      </c>
      <c r="FIC429" s="91" t="s">
        <v>261</v>
      </c>
      <c r="FID429" s="91" t="s">
        <v>261</v>
      </c>
      <c r="FIE429" s="91" t="s">
        <v>261</v>
      </c>
      <c r="FIF429" s="91" t="s">
        <v>261</v>
      </c>
      <c r="FIG429" s="91" t="s">
        <v>261</v>
      </c>
      <c r="FIH429" s="91" t="s">
        <v>261</v>
      </c>
      <c r="FII429" s="91" t="s">
        <v>261</v>
      </c>
      <c r="FIJ429" s="91" t="s">
        <v>261</v>
      </c>
      <c r="FIK429" s="91" t="s">
        <v>261</v>
      </c>
      <c r="FIL429" s="91" t="s">
        <v>261</v>
      </c>
      <c r="FIM429" s="91" t="s">
        <v>261</v>
      </c>
      <c r="FIN429" s="91" t="s">
        <v>261</v>
      </c>
      <c r="FIO429" s="91" t="s">
        <v>261</v>
      </c>
      <c r="FIP429" s="91" t="s">
        <v>261</v>
      </c>
      <c r="FIQ429" s="91" t="s">
        <v>261</v>
      </c>
      <c r="FIR429" s="91" t="s">
        <v>261</v>
      </c>
      <c r="FIS429" s="91" t="s">
        <v>261</v>
      </c>
      <c r="FIT429" s="91" t="s">
        <v>261</v>
      </c>
      <c r="FIU429" s="91" t="s">
        <v>261</v>
      </c>
      <c r="FIV429" s="91" t="s">
        <v>261</v>
      </c>
      <c r="FIW429" s="91" t="s">
        <v>261</v>
      </c>
      <c r="FIX429" s="91" t="s">
        <v>261</v>
      </c>
      <c r="FIY429" s="91" t="s">
        <v>261</v>
      </c>
      <c r="FIZ429" s="91" t="s">
        <v>261</v>
      </c>
      <c r="FJA429" s="91" t="s">
        <v>261</v>
      </c>
      <c r="FJB429" s="91" t="s">
        <v>261</v>
      </c>
      <c r="FJC429" s="91" t="s">
        <v>261</v>
      </c>
      <c r="FJD429" s="91" t="s">
        <v>261</v>
      </c>
      <c r="FJE429" s="91" t="s">
        <v>261</v>
      </c>
      <c r="FJF429" s="91" t="s">
        <v>261</v>
      </c>
      <c r="FJG429" s="91" t="s">
        <v>261</v>
      </c>
      <c r="FJH429" s="91" t="s">
        <v>261</v>
      </c>
      <c r="FJI429" s="91" t="s">
        <v>261</v>
      </c>
      <c r="FJJ429" s="91" t="s">
        <v>261</v>
      </c>
      <c r="FJK429" s="91" t="s">
        <v>261</v>
      </c>
      <c r="FJL429" s="91" t="s">
        <v>261</v>
      </c>
      <c r="FJM429" s="91" t="s">
        <v>261</v>
      </c>
      <c r="FJN429" s="91" t="s">
        <v>261</v>
      </c>
      <c r="FJO429" s="91" t="s">
        <v>261</v>
      </c>
      <c r="FJP429" s="91" t="s">
        <v>261</v>
      </c>
      <c r="FJQ429" s="91" t="s">
        <v>261</v>
      </c>
      <c r="FJR429" s="91" t="s">
        <v>261</v>
      </c>
      <c r="FJS429" s="91" t="s">
        <v>261</v>
      </c>
      <c r="FJT429" s="91" t="s">
        <v>261</v>
      </c>
      <c r="FJU429" s="91" t="s">
        <v>261</v>
      </c>
      <c r="FJV429" s="91" t="s">
        <v>261</v>
      </c>
      <c r="FJW429" s="91" t="s">
        <v>261</v>
      </c>
      <c r="FJX429" s="91" t="s">
        <v>261</v>
      </c>
      <c r="FJY429" s="91" t="s">
        <v>261</v>
      </c>
      <c r="FJZ429" s="91" t="s">
        <v>261</v>
      </c>
      <c r="FKA429" s="91" t="s">
        <v>261</v>
      </c>
      <c r="FKB429" s="91" t="s">
        <v>261</v>
      </c>
      <c r="FKC429" s="91" t="s">
        <v>261</v>
      </c>
      <c r="FKD429" s="91" t="s">
        <v>261</v>
      </c>
      <c r="FKE429" s="91" t="s">
        <v>261</v>
      </c>
      <c r="FKF429" s="91" t="s">
        <v>261</v>
      </c>
      <c r="FKG429" s="91" t="s">
        <v>261</v>
      </c>
      <c r="FKH429" s="91" t="s">
        <v>261</v>
      </c>
      <c r="FKI429" s="91" t="s">
        <v>261</v>
      </c>
      <c r="FKJ429" s="91" t="s">
        <v>261</v>
      </c>
      <c r="FKK429" s="91" t="s">
        <v>261</v>
      </c>
      <c r="FKL429" s="91" t="s">
        <v>261</v>
      </c>
      <c r="FKM429" s="91" t="s">
        <v>261</v>
      </c>
      <c r="FKN429" s="91" t="s">
        <v>261</v>
      </c>
      <c r="FKO429" s="91" t="s">
        <v>261</v>
      </c>
      <c r="FKP429" s="91" t="s">
        <v>261</v>
      </c>
      <c r="FKQ429" s="91" t="s">
        <v>261</v>
      </c>
      <c r="FKR429" s="91" t="s">
        <v>261</v>
      </c>
      <c r="FKS429" s="91" t="s">
        <v>261</v>
      </c>
      <c r="FKT429" s="91" t="s">
        <v>261</v>
      </c>
      <c r="FKU429" s="91" t="s">
        <v>261</v>
      </c>
      <c r="FKV429" s="91" t="s">
        <v>261</v>
      </c>
      <c r="FKW429" s="91" t="s">
        <v>261</v>
      </c>
      <c r="FKX429" s="91" t="s">
        <v>261</v>
      </c>
      <c r="FKY429" s="91" t="s">
        <v>261</v>
      </c>
      <c r="FKZ429" s="91" t="s">
        <v>261</v>
      </c>
      <c r="FLA429" s="91" t="s">
        <v>261</v>
      </c>
      <c r="FLB429" s="91" t="s">
        <v>261</v>
      </c>
      <c r="FLC429" s="91" t="s">
        <v>261</v>
      </c>
      <c r="FLD429" s="91" t="s">
        <v>261</v>
      </c>
      <c r="FLE429" s="91" t="s">
        <v>261</v>
      </c>
      <c r="FLF429" s="91" t="s">
        <v>261</v>
      </c>
      <c r="FLG429" s="91" t="s">
        <v>261</v>
      </c>
      <c r="FLH429" s="91" t="s">
        <v>261</v>
      </c>
      <c r="FLI429" s="91" t="s">
        <v>261</v>
      </c>
      <c r="FLJ429" s="91" t="s">
        <v>261</v>
      </c>
      <c r="FLK429" s="91" t="s">
        <v>261</v>
      </c>
      <c r="FLL429" s="91" t="s">
        <v>261</v>
      </c>
      <c r="FLM429" s="91" t="s">
        <v>261</v>
      </c>
      <c r="FLN429" s="91" t="s">
        <v>261</v>
      </c>
      <c r="FLO429" s="91" t="s">
        <v>261</v>
      </c>
      <c r="FLP429" s="91" t="s">
        <v>261</v>
      </c>
      <c r="FLQ429" s="91" t="s">
        <v>261</v>
      </c>
      <c r="FLR429" s="91" t="s">
        <v>261</v>
      </c>
      <c r="FLS429" s="91" t="s">
        <v>261</v>
      </c>
      <c r="FLT429" s="91" t="s">
        <v>261</v>
      </c>
      <c r="FLU429" s="91" t="s">
        <v>261</v>
      </c>
      <c r="FLV429" s="91" t="s">
        <v>261</v>
      </c>
      <c r="FLW429" s="91" t="s">
        <v>261</v>
      </c>
      <c r="FLX429" s="91" t="s">
        <v>261</v>
      </c>
      <c r="FLY429" s="91" t="s">
        <v>261</v>
      </c>
      <c r="FLZ429" s="91" t="s">
        <v>261</v>
      </c>
      <c r="FMA429" s="91" t="s">
        <v>261</v>
      </c>
      <c r="FMB429" s="91" t="s">
        <v>261</v>
      </c>
      <c r="FMC429" s="91" t="s">
        <v>261</v>
      </c>
      <c r="FMD429" s="91" t="s">
        <v>261</v>
      </c>
      <c r="FME429" s="91" t="s">
        <v>261</v>
      </c>
      <c r="FMF429" s="91" t="s">
        <v>261</v>
      </c>
      <c r="FMG429" s="91" t="s">
        <v>261</v>
      </c>
      <c r="FMH429" s="91" t="s">
        <v>261</v>
      </c>
      <c r="FMI429" s="91" t="s">
        <v>261</v>
      </c>
      <c r="FMJ429" s="91" t="s">
        <v>261</v>
      </c>
      <c r="FMK429" s="91" t="s">
        <v>261</v>
      </c>
      <c r="FML429" s="91" t="s">
        <v>261</v>
      </c>
      <c r="FMM429" s="91" t="s">
        <v>261</v>
      </c>
      <c r="FMN429" s="91" t="s">
        <v>261</v>
      </c>
      <c r="FMO429" s="91" t="s">
        <v>261</v>
      </c>
      <c r="FMP429" s="91" t="s">
        <v>261</v>
      </c>
      <c r="FMQ429" s="91" t="s">
        <v>261</v>
      </c>
      <c r="FMR429" s="91" t="s">
        <v>261</v>
      </c>
      <c r="FMS429" s="91" t="s">
        <v>261</v>
      </c>
      <c r="FMT429" s="91" t="s">
        <v>261</v>
      </c>
      <c r="FMU429" s="91" t="s">
        <v>261</v>
      </c>
      <c r="FMV429" s="91" t="s">
        <v>261</v>
      </c>
      <c r="FMW429" s="91" t="s">
        <v>261</v>
      </c>
      <c r="FMX429" s="91" t="s">
        <v>261</v>
      </c>
      <c r="FMY429" s="91" t="s">
        <v>261</v>
      </c>
      <c r="FMZ429" s="91" t="s">
        <v>261</v>
      </c>
      <c r="FNA429" s="91" t="s">
        <v>261</v>
      </c>
      <c r="FNB429" s="91" t="s">
        <v>261</v>
      </c>
      <c r="FNC429" s="91" t="s">
        <v>261</v>
      </c>
      <c r="FND429" s="91" t="s">
        <v>261</v>
      </c>
      <c r="FNE429" s="91" t="s">
        <v>261</v>
      </c>
      <c r="FNF429" s="91" t="s">
        <v>261</v>
      </c>
      <c r="FNG429" s="91" t="s">
        <v>261</v>
      </c>
      <c r="FNH429" s="91" t="s">
        <v>261</v>
      </c>
      <c r="FNI429" s="91" t="s">
        <v>261</v>
      </c>
      <c r="FNJ429" s="91" t="s">
        <v>261</v>
      </c>
      <c r="FNK429" s="91" t="s">
        <v>261</v>
      </c>
      <c r="FNL429" s="91" t="s">
        <v>261</v>
      </c>
      <c r="FNM429" s="91" t="s">
        <v>261</v>
      </c>
      <c r="FNN429" s="91" t="s">
        <v>261</v>
      </c>
      <c r="FNO429" s="91" t="s">
        <v>261</v>
      </c>
      <c r="FNP429" s="91" t="s">
        <v>261</v>
      </c>
      <c r="FNQ429" s="91" t="s">
        <v>261</v>
      </c>
      <c r="FNR429" s="91" t="s">
        <v>261</v>
      </c>
      <c r="FNS429" s="91" t="s">
        <v>261</v>
      </c>
      <c r="FNT429" s="91" t="s">
        <v>261</v>
      </c>
      <c r="FNU429" s="91" t="s">
        <v>261</v>
      </c>
      <c r="FNV429" s="91" t="s">
        <v>261</v>
      </c>
      <c r="FNW429" s="91" t="s">
        <v>261</v>
      </c>
      <c r="FNX429" s="91" t="s">
        <v>261</v>
      </c>
      <c r="FNY429" s="91" t="s">
        <v>261</v>
      </c>
      <c r="FNZ429" s="91" t="s">
        <v>261</v>
      </c>
      <c r="FOA429" s="91" t="s">
        <v>261</v>
      </c>
      <c r="FOB429" s="91" t="s">
        <v>261</v>
      </c>
      <c r="FOC429" s="91" t="s">
        <v>261</v>
      </c>
      <c r="FOD429" s="91" t="s">
        <v>261</v>
      </c>
      <c r="FOE429" s="91" t="s">
        <v>261</v>
      </c>
      <c r="FOF429" s="91" t="s">
        <v>261</v>
      </c>
      <c r="FOG429" s="91" t="s">
        <v>261</v>
      </c>
      <c r="FOH429" s="91" t="s">
        <v>261</v>
      </c>
      <c r="FOI429" s="91" t="s">
        <v>261</v>
      </c>
      <c r="FOJ429" s="91" t="s">
        <v>261</v>
      </c>
      <c r="FOK429" s="91" t="s">
        <v>261</v>
      </c>
      <c r="FOL429" s="91" t="s">
        <v>261</v>
      </c>
      <c r="FOM429" s="91" t="s">
        <v>261</v>
      </c>
      <c r="FON429" s="91" t="s">
        <v>261</v>
      </c>
      <c r="FOO429" s="91" t="s">
        <v>261</v>
      </c>
      <c r="FOP429" s="91" t="s">
        <v>261</v>
      </c>
      <c r="FOQ429" s="91" t="s">
        <v>261</v>
      </c>
      <c r="FOR429" s="91" t="s">
        <v>261</v>
      </c>
      <c r="FOS429" s="91" t="s">
        <v>261</v>
      </c>
      <c r="FOT429" s="91" t="s">
        <v>261</v>
      </c>
      <c r="FOU429" s="91" t="s">
        <v>261</v>
      </c>
      <c r="FOV429" s="91" t="s">
        <v>261</v>
      </c>
      <c r="FOW429" s="91" t="s">
        <v>261</v>
      </c>
      <c r="FOX429" s="91" t="s">
        <v>261</v>
      </c>
      <c r="FOY429" s="91" t="s">
        <v>261</v>
      </c>
      <c r="FOZ429" s="91" t="s">
        <v>261</v>
      </c>
      <c r="FPA429" s="91" t="s">
        <v>261</v>
      </c>
      <c r="FPB429" s="91" t="s">
        <v>261</v>
      </c>
      <c r="FPC429" s="91" t="s">
        <v>261</v>
      </c>
      <c r="FPD429" s="91" t="s">
        <v>261</v>
      </c>
      <c r="FPE429" s="91" t="s">
        <v>261</v>
      </c>
      <c r="FPF429" s="91" t="s">
        <v>261</v>
      </c>
      <c r="FPG429" s="91" t="s">
        <v>261</v>
      </c>
      <c r="FPH429" s="91" t="s">
        <v>261</v>
      </c>
      <c r="FPI429" s="91" t="s">
        <v>261</v>
      </c>
      <c r="FPJ429" s="91" t="s">
        <v>261</v>
      </c>
      <c r="FPK429" s="91" t="s">
        <v>261</v>
      </c>
      <c r="FPL429" s="91" t="s">
        <v>261</v>
      </c>
      <c r="FPM429" s="91" t="s">
        <v>261</v>
      </c>
      <c r="FPN429" s="91" t="s">
        <v>261</v>
      </c>
      <c r="FPO429" s="91" t="s">
        <v>261</v>
      </c>
      <c r="FPP429" s="91" t="s">
        <v>261</v>
      </c>
      <c r="FPQ429" s="91" t="s">
        <v>261</v>
      </c>
      <c r="FPR429" s="91" t="s">
        <v>261</v>
      </c>
      <c r="FPS429" s="91" t="s">
        <v>261</v>
      </c>
      <c r="FPT429" s="91" t="s">
        <v>261</v>
      </c>
      <c r="FPU429" s="91" t="s">
        <v>261</v>
      </c>
      <c r="FPV429" s="91" t="s">
        <v>261</v>
      </c>
      <c r="FPW429" s="91" t="s">
        <v>261</v>
      </c>
      <c r="FPX429" s="91" t="s">
        <v>261</v>
      </c>
      <c r="FPY429" s="91" t="s">
        <v>261</v>
      </c>
      <c r="FPZ429" s="91" t="s">
        <v>261</v>
      </c>
      <c r="FQA429" s="91" t="s">
        <v>261</v>
      </c>
      <c r="FQB429" s="91" t="s">
        <v>261</v>
      </c>
      <c r="FQC429" s="91" t="s">
        <v>261</v>
      </c>
      <c r="FQD429" s="91" t="s">
        <v>261</v>
      </c>
      <c r="FQE429" s="91" t="s">
        <v>261</v>
      </c>
      <c r="FQF429" s="91" t="s">
        <v>261</v>
      </c>
      <c r="FQG429" s="91" t="s">
        <v>261</v>
      </c>
      <c r="FQH429" s="91" t="s">
        <v>261</v>
      </c>
      <c r="FQI429" s="91" t="s">
        <v>261</v>
      </c>
      <c r="FQJ429" s="91" t="s">
        <v>261</v>
      </c>
      <c r="FQK429" s="91" t="s">
        <v>261</v>
      </c>
      <c r="FQL429" s="91" t="s">
        <v>261</v>
      </c>
      <c r="FQM429" s="91" t="s">
        <v>261</v>
      </c>
      <c r="FQN429" s="91" t="s">
        <v>261</v>
      </c>
      <c r="FQO429" s="91" t="s">
        <v>261</v>
      </c>
      <c r="FQP429" s="91" t="s">
        <v>261</v>
      </c>
      <c r="FQQ429" s="91" t="s">
        <v>261</v>
      </c>
      <c r="FQR429" s="91" t="s">
        <v>261</v>
      </c>
      <c r="FQS429" s="91" t="s">
        <v>261</v>
      </c>
      <c r="FQT429" s="91" t="s">
        <v>261</v>
      </c>
      <c r="FQU429" s="91" t="s">
        <v>261</v>
      </c>
      <c r="FQV429" s="91" t="s">
        <v>261</v>
      </c>
      <c r="FQW429" s="91" t="s">
        <v>261</v>
      </c>
      <c r="FQX429" s="91" t="s">
        <v>261</v>
      </c>
      <c r="FQY429" s="91" t="s">
        <v>261</v>
      </c>
      <c r="FQZ429" s="91" t="s">
        <v>261</v>
      </c>
      <c r="FRA429" s="91" t="s">
        <v>261</v>
      </c>
      <c r="FRB429" s="91" t="s">
        <v>261</v>
      </c>
      <c r="FRC429" s="91" t="s">
        <v>261</v>
      </c>
      <c r="FRD429" s="91" t="s">
        <v>261</v>
      </c>
      <c r="FRE429" s="91" t="s">
        <v>261</v>
      </c>
      <c r="FRF429" s="91" t="s">
        <v>261</v>
      </c>
      <c r="FRG429" s="91" t="s">
        <v>261</v>
      </c>
      <c r="FRH429" s="91" t="s">
        <v>261</v>
      </c>
      <c r="FRI429" s="91" t="s">
        <v>261</v>
      </c>
      <c r="FRJ429" s="91" t="s">
        <v>261</v>
      </c>
      <c r="FRK429" s="91" t="s">
        <v>261</v>
      </c>
      <c r="FRL429" s="91" t="s">
        <v>261</v>
      </c>
      <c r="FRM429" s="91" t="s">
        <v>261</v>
      </c>
      <c r="FRN429" s="91" t="s">
        <v>261</v>
      </c>
      <c r="FRO429" s="91" t="s">
        <v>261</v>
      </c>
      <c r="FRP429" s="91" t="s">
        <v>261</v>
      </c>
      <c r="FRQ429" s="91" t="s">
        <v>261</v>
      </c>
      <c r="FRR429" s="91" t="s">
        <v>261</v>
      </c>
      <c r="FRS429" s="91" t="s">
        <v>261</v>
      </c>
      <c r="FRT429" s="91" t="s">
        <v>261</v>
      </c>
      <c r="FRU429" s="91" t="s">
        <v>261</v>
      </c>
      <c r="FRV429" s="91" t="s">
        <v>261</v>
      </c>
      <c r="FRW429" s="91" t="s">
        <v>261</v>
      </c>
      <c r="FRX429" s="91" t="s">
        <v>261</v>
      </c>
      <c r="FRY429" s="91" t="s">
        <v>261</v>
      </c>
      <c r="FRZ429" s="91" t="s">
        <v>261</v>
      </c>
      <c r="FSA429" s="91" t="s">
        <v>261</v>
      </c>
      <c r="FSB429" s="91" t="s">
        <v>261</v>
      </c>
      <c r="FSC429" s="91" t="s">
        <v>261</v>
      </c>
      <c r="FSD429" s="91" t="s">
        <v>261</v>
      </c>
      <c r="FSE429" s="91" t="s">
        <v>261</v>
      </c>
      <c r="FSF429" s="91" t="s">
        <v>261</v>
      </c>
      <c r="FSG429" s="91" t="s">
        <v>261</v>
      </c>
      <c r="FSH429" s="91" t="s">
        <v>261</v>
      </c>
      <c r="FSI429" s="91" t="s">
        <v>261</v>
      </c>
      <c r="FSJ429" s="91" t="s">
        <v>261</v>
      </c>
      <c r="FSK429" s="91" t="s">
        <v>261</v>
      </c>
      <c r="FSL429" s="91" t="s">
        <v>261</v>
      </c>
      <c r="FSM429" s="91" t="s">
        <v>261</v>
      </c>
      <c r="FSN429" s="91" t="s">
        <v>261</v>
      </c>
      <c r="FSO429" s="91" t="s">
        <v>261</v>
      </c>
      <c r="FSP429" s="91" t="s">
        <v>261</v>
      </c>
      <c r="FSQ429" s="91" t="s">
        <v>261</v>
      </c>
      <c r="FSR429" s="91" t="s">
        <v>261</v>
      </c>
      <c r="FSS429" s="91" t="s">
        <v>261</v>
      </c>
      <c r="FST429" s="91" t="s">
        <v>261</v>
      </c>
      <c r="FSU429" s="91" t="s">
        <v>261</v>
      </c>
      <c r="FSV429" s="91" t="s">
        <v>261</v>
      </c>
      <c r="FSW429" s="91" t="s">
        <v>261</v>
      </c>
      <c r="FSX429" s="91" t="s">
        <v>261</v>
      </c>
      <c r="FSY429" s="91" t="s">
        <v>261</v>
      </c>
      <c r="FSZ429" s="91" t="s">
        <v>261</v>
      </c>
      <c r="FTA429" s="91" t="s">
        <v>261</v>
      </c>
      <c r="FTB429" s="91" t="s">
        <v>261</v>
      </c>
      <c r="FTC429" s="91" t="s">
        <v>261</v>
      </c>
      <c r="FTD429" s="91" t="s">
        <v>261</v>
      </c>
      <c r="FTE429" s="91" t="s">
        <v>261</v>
      </c>
      <c r="FTF429" s="91" t="s">
        <v>261</v>
      </c>
      <c r="FTG429" s="91" t="s">
        <v>261</v>
      </c>
      <c r="FTH429" s="91" t="s">
        <v>261</v>
      </c>
      <c r="FTI429" s="91" t="s">
        <v>261</v>
      </c>
      <c r="FTJ429" s="91" t="s">
        <v>261</v>
      </c>
      <c r="FTK429" s="91" t="s">
        <v>261</v>
      </c>
      <c r="FTL429" s="91" t="s">
        <v>261</v>
      </c>
      <c r="FTM429" s="91" t="s">
        <v>261</v>
      </c>
      <c r="FTN429" s="91" t="s">
        <v>261</v>
      </c>
      <c r="FTO429" s="91" t="s">
        <v>261</v>
      </c>
      <c r="FTP429" s="91" t="s">
        <v>261</v>
      </c>
      <c r="FTQ429" s="91" t="s">
        <v>261</v>
      </c>
      <c r="FTR429" s="91" t="s">
        <v>261</v>
      </c>
      <c r="FTS429" s="91" t="s">
        <v>261</v>
      </c>
      <c r="FTT429" s="91" t="s">
        <v>261</v>
      </c>
      <c r="FTU429" s="91" t="s">
        <v>261</v>
      </c>
      <c r="FTV429" s="91" t="s">
        <v>261</v>
      </c>
      <c r="FTW429" s="91" t="s">
        <v>261</v>
      </c>
      <c r="FTX429" s="91" t="s">
        <v>261</v>
      </c>
      <c r="FTY429" s="91" t="s">
        <v>261</v>
      </c>
      <c r="FTZ429" s="91" t="s">
        <v>261</v>
      </c>
      <c r="FUA429" s="91" t="s">
        <v>261</v>
      </c>
      <c r="FUB429" s="91" t="s">
        <v>261</v>
      </c>
      <c r="FUC429" s="91" t="s">
        <v>261</v>
      </c>
      <c r="FUD429" s="91" t="s">
        <v>261</v>
      </c>
      <c r="FUE429" s="91" t="s">
        <v>261</v>
      </c>
      <c r="FUF429" s="91" t="s">
        <v>261</v>
      </c>
      <c r="FUG429" s="91" t="s">
        <v>261</v>
      </c>
      <c r="FUH429" s="91" t="s">
        <v>261</v>
      </c>
      <c r="FUI429" s="91" t="s">
        <v>261</v>
      </c>
      <c r="FUJ429" s="91" t="s">
        <v>261</v>
      </c>
      <c r="FUK429" s="91" t="s">
        <v>261</v>
      </c>
      <c r="FUL429" s="91" t="s">
        <v>261</v>
      </c>
      <c r="FUM429" s="91" t="s">
        <v>261</v>
      </c>
      <c r="FUN429" s="91" t="s">
        <v>261</v>
      </c>
      <c r="FUO429" s="91" t="s">
        <v>261</v>
      </c>
      <c r="FUP429" s="91" t="s">
        <v>261</v>
      </c>
      <c r="FUQ429" s="91" t="s">
        <v>261</v>
      </c>
      <c r="FUR429" s="91" t="s">
        <v>261</v>
      </c>
      <c r="FUS429" s="91" t="s">
        <v>261</v>
      </c>
      <c r="FUT429" s="91" t="s">
        <v>261</v>
      </c>
      <c r="FUU429" s="91" t="s">
        <v>261</v>
      </c>
      <c r="FUV429" s="91" t="s">
        <v>261</v>
      </c>
      <c r="FUW429" s="91" t="s">
        <v>261</v>
      </c>
      <c r="FUX429" s="91" t="s">
        <v>261</v>
      </c>
      <c r="FUY429" s="91" t="s">
        <v>261</v>
      </c>
      <c r="FUZ429" s="91" t="s">
        <v>261</v>
      </c>
      <c r="FVA429" s="91" t="s">
        <v>261</v>
      </c>
      <c r="FVB429" s="91" t="s">
        <v>261</v>
      </c>
      <c r="FVC429" s="91" t="s">
        <v>261</v>
      </c>
      <c r="FVD429" s="91" t="s">
        <v>261</v>
      </c>
      <c r="FVE429" s="91" t="s">
        <v>261</v>
      </c>
      <c r="FVF429" s="91" t="s">
        <v>261</v>
      </c>
      <c r="FVG429" s="91" t="s">
        <v>261</v>
      </c>
      <c r="FVH429" s="91" t="s">
        <v>261</v>
      </c>
      <c r="FVI429" s="91" t="s">
        <v>261</v>
      </c>
      <c r="FVJ429" s="91" t="s">
        <v>261</v>
      </c>
      <c r="FVK429" s="91" t="s">
        <v>261</v>
      </c>
      <c r="FVL429" s="91" t="s">
        <v>261</v>
      </c>
      <c r="FVM429" s="91" t="s">
        <v>261</v>
      </c>
      <c r="FVN429" s="91" t="s">
        <v>261</v>
      </c>
      <c r="FVO429" s="91" t="s">
        <v>261</v>
      </c>
      <c r="FVP429" s="91" t="s">
        <v>261</v>
      </c>
      <c r="FVQ429" s="91" t="s">
        <v>261</v>
      </c>
      <c r="FVR429" s="91" t="s">
        <v>261</v>
      </c>
      <c r="FVS429" s="91" t="s">
        <v>261</v>
      </c>
      <c r="FVT429" s="91" t="s">
        <v>261</v>
      </c>
      <c r="FVU429" s="91" t="s">
        <v>261</v>
      </c>
      <c r="FVV429" s="91" t="s">
        <v>261</v>
      </c>
      <c r="FVW429" s="91" t="s">
        <v>261</v>
      </c>
      <c r="FVX429" s="91" t="s">
        <v>261</v>
      </c>
      <c r="FVY429" s="91" t="s">
        <v>261</v>
      </c>
      <c r="FVZ429" s="91" t="s">
        <v>261</v>
      </c>
      <c r="FWA429" s="91" t="s">
        <v>261</v>
      </c>
      <c r="FWB429" s="91" t="s">
        <v>261</v>
      </c>
      <c r="FWC429" s="91" t="s">
        <v>261</v>
      </c>
      <c r="FWD429" s="91" t="s">
        <v>261</v>
      </c>
      <c r="FWE429" s="91" t="s">
        <v>261</v>
      </c>
      <c r="FWF429" s="91" t="s">
        <v>261</v>
      </c>
      <c r="FWG429" s="91" t="s">
        <v>261</v>
      </c>
      <c r="FWH429" s="91" t="s">
        <v>261</v>
      </c>
      <c r="FWI429" s="91" t="s">
        <v>261</v>
      </c>
      <c r="FWJ429" s="91" t="s">
        <v>261</v>
      </c>
      <c r="FWK429" s="91" t="s">
        <v>261</v>
      </c>
      <c r="FWL429" s="91" t="s">
        <v>261</v>
      </c>
      <c r="FWM429" s="91" t="s">
        <v>261</v>
      </c>
      <c r="FWN429" s="91" t="s">
        <v>261</v>
      </c>
      <c r="FWO429" s="91" t="s">
        <v>261</v>
      </c>
      <c r="FWP429" s="91" t="s">
        <v>261</v>
      </c>
      <c r="FWQ429" s="91" t="s">
        <v>261</v>
      </c>
      <c r="FWR429" s="91" t="s">
        <v>261</v>
      </c>
      <c r="FWS429" s="91" t="s">
        <v>261</v>
      </c>
      <c r="FWT429" s="91" t="s">
        <v>261</v>
      </c>
      <c r="FWU429" s="91" t="s">
        <v>261</v>
      </c>
      <c r="FWV429" s="91" t="s">
        <v>261</v>
      </c>
      <c r="FWW429" s="91" t="s">
        <v>261</v>
      </c>
      <c r="FWX429" s="91" t="s">
        <v>261</v>
      </c>
      <c r="FWY429" s="91" t="s">
        <v>261</v>
      </c>
      <c r="FWZ429" s="91" t="s">
        <v>261</v>
      </c>
      <c r="FXA429" s="91" t="s">
        <v>261</v>
      </c>
      <c r="FXB429" s="91" t="s">
        <v>261</v>
      </c>
      <c r="FXC429" s="91" t="s">
        <v>261</v>
      </c>
      <c r="FXD429" s="91" t="s">
        <v>261</v>
      </c>
      <c r="FXE429" s="91" t="s">
        <v>261</v>
      </c>
      <c r="FXF429" s="91" t="s">
        <v>261</v>
      </c>
      <c r="FXG429" s="91" t="s">
        <v>261</v>
      </c>
      <c r="FXH429" s="91" t="s">
        <v>261</v>
      </c>
      <c r="FXI429" s="91" t="s">
        <v>261</v>
      </c>
      <c r="FXJ429" s="91" t="s">
        <v>261</v>
      </c>
      <c r="FXK429" s="91" t="s">
        <v>261</v>
      </c>
      <c r="FXL429" s="91" t="s">
        <v>261</v>
      </c>
      <c r="FXM429" s="91" t="s">
        <v>261</v>
      </c>
      <c r="FXN429" s="91" t="s">
        <v>261</v>
      </c>
      <c r="FXO429" s="91" t="s">
        <v>261</v>
      </c>
      <c r="FXP429" s="91" t="s">
        <v>261</v>
      </c>
      <c r="FXQ429" s="91" t="s">
        <v>261</v>
      </c>
      <c r="FXR429" s="91" t="s">
        <v>261</v>
      </c>
      <c r="FXS429" s="91" t="s">
        <v>261</v>
      </c>
      <c r="FXT429" s="91" t="s">
        <v>261</v>
      </c>
      <c r="FXU429" s="91" t="s">
        <v>261</v>
      </c>
      <c r="FXV429" s="91" t="s">
        <v>261</v>
      </c>
      <c r="FXW429" s="91" t="s">
        <v>261</v>
      </c>
      <c r="FXX429" s="91" t="s">
        <v>261</v>
      </c>
      <c r="FXY429" s="91" t="s">
        <v>261</v>
      </c>
      <c r="FXZ429" s="91" t="s">
        <v>261</v>
      </c>
      <c r="FYA429" s="91" t="s">
        <v>261</v>
      </c>
      <c r="FYB429" s="91" t="s">
        <v>261</v>
      </c>
      <c r="FYC429" s="91" t="s">
        <v>261</v>
      </c>
      <c r="FYD429" s="91" t="s">
        <v>261</v>
      </c>
      <c r="FYE429" s="91" t="s">
        <v>261</v>
      </c>
      <c r="FYF429" s="91" t="s">
        <v>261</v>
      </c>
      <c r="FYG429" s="91" t="s">
        <v>261</v>
      </c>
      <c r="FYH429" s="91" t="s">
        <v>261</v>
      </c>
      <c r="FYI429" s="91" t="s">
        <v>261</v>
      </c>
      <c r="FYJ429" s="91" t="s">
        <v>261</v>
      </c>
      <c r="FYK429" s="91" t="s">
        <v>261</v>
      </c>
      <c r="FYL429" s="91" t="s">
        <v>261</v>
      </c>
      <c r="FYM429" s="91" t="s">
        <v>261</v>
      </c>
      <c r="FYN429" s="91" t="s">
        <v>261</v>
      </c>
      <c r="FYO429" s="91" t="s">
        <v>261</v>
      </c>
      <c r="FYP429" s="91" t="s">
        <v>261</v>
      </c>
      <c r="FYQ429" s="91" t="s">
        <v>261</v>
      </c>
      <c r="FYR429" s="91" t="s">
        <v>261</v>
      </c>
      <c r="FYS429" s="91" t="s">
        <v>261</v>
      </c>
      <c r="FYT429" s="91" t="s">
        <v>261</v>
      </c>
      <c r="FYU429" s="91" t="s">
        <v>261</v>
      </c>
      <c r="FYV429" s="91" t="s">
        <v>261</v>
      </c>
      <c r="FYW429" s="91" t="s">
        <v>261</v>
      </c>
      <c r="FYX429" s="91" t="s">
        <v>261</v>
      </c>
      <c r="FYY429" s="91" t="s">
        <v>261</v>
      </c>
      <c r="FYZ429" s="91" t="s">
        <v>261</v>
      </c>
      <c r="FZA429" s="91" t="s">
        <v>261</v>
      </c>
      <c r="FZB429" s="91" t="s">
        <v>261</v>
      </c>
      <c r="FZC429" s="91" t="s">
        <v>261</v>
      </c>
      <c r="FZD429" s="91" t="s">
        <v>261</v>
      </c>
      <c r="FZE429" s="91" t="s">
        <v>261</v>
      </c>
      <c r="FZF429" s="91" t="s">
        <v>261</v>
      </c>
      <c r="FZG429" s="91" t="s">
        <v>261</v>
      </c>
      <c r="FZH429" s="91" t="s">
        <v>261</v>
      </c>
      <c r="FZI429" s="91" t="s">
        <v>261</v>
      </c>
      <c r="FZJ429" s="91" t="s">
        <v>261</v>
      </c>
      <c r="FZK429" s="91" t="s">
        <v>261</v>
      </c>
      <c r="FZL429" s="91" t="s">
        <v>261</v>
      </c>
      <c r="FZM429" s="91" t="s">
        <v>261</v>
      </c>
      <c r="FZN429" s="91" t="s">
        <v>261</v>
      </c>
      <c r="FZO429" s="91" t="s">
        <v>261</v>
      </c>
      <c r="FZP429" s="91" t="s">
        <v>261</v>
      </c>
      <c r="FZQ429" s="91" t="s">
        <v>261</v>
      </c>
      <c r="FZR429" s="91" t="s">
        <v>261</v>
      </c>
      <c r="FZS429" s="91" t="s">
        <v>261</v>
      </c>
      <c r="FZT429" s="91" t="s">
        <v>261</v>
      </c>
      <c r="FZU429" s="91" t="s">
        <v>261</v>
      </c>
      <c r="FZV429" s="91" t="s">
        <v>261</v>
      </c>
      <c r="FZW429" s="91" t="s">
        <v>261</v>
      </c>
      <c r="FZX429" s="91" t="s">
        <v>261</v>
      </c>
      <c r="FZY429" s="91" t="s">
        <v>261</v>
      </c>
      <c r="FZZ429" s="91" t="s">
        <v>261</v>
      </c>
      <c r="GAA429" s="91" t="s">
        <v>261</v>
      </c>
      <c r="GAB429" s="91" t="s">
        <v>261</v>
      </c>
      <c r="GAC429" s="91" t="s">
        <v>261</v>
      </c>
      <c r="GAD429" s="91" t="s">
        <v>261</v>
      </c>
      <c r="GAE429" s="91" t="s">
        <v>261</v>
      </c>
      <c r="GAF429" s="91" t="s">
        <v>261</v>
      </c>
      <c r="GAG429" s="91" t="s">
        <v>261</v>
      </c>
      <c r="GAH429" s="91" t="s">
        <v>261</v>
      </c>
      <c r="GAI429" s="91" t="s">
        <v>261</v>
      </c>
      <c r="GAJ429" s="91" t="s">
        <v>261</v>
      </c>
      <c r="GAK429" s="91" t="s">
        <v>261</v>
      </c>
      <c r="GAL429" s="91" t="s">
        <v>261</v>
      </c>
      <c r="GAM429" s="91" t="s">
        <v>261</v>
      </c>
      <c r="GAN429" s="91" t="s">
        <v>261</v>
      </c>
      <c r="GAO429" s="91" t="s">
        <v>261</v>
      </c>
      <c r="GAP429" s="91" t="s">
        <v>261</v>
      </c>
      <c r="GAQ429" s="91" t="s">
        <v>261</v>
      </c>
      <c r="GAR429" s="91" t="s">
        <v>261</v>
      </c>
      <c r="GAS429" s="91" t="s">
        <v>261</v>
      </c>
      <c r="GAT429" s="91" t="s">
        <v>261</v>
      </c>
      <c r="GAU429" s="91" t="s">
        <v>261</v>
      </c>
      <c r="GAV429" s="91" t="s">
        <v>261</v>
      </c>
      <c r="GAW429" s="91" t="s">
        <v>261</v>
      </c>
      <c r="GAX429" s="91" t="s">
        <v>261</v>
      </c>
      <c r="GAY429" s="91" t="s">
        <v>261</v>
      </c>
      <c r="GAZ429" s="91" t="s">
        <v>261</v>
      </c>
      <c r="GBA429" s="91" t="s">
        <v>261</v>
      </c>
      <c r="GBB429" s="91" t="s">
        <v>261</v>
      </c>
      <c r="GBC429" s="91" t="s">
        <v>261</v>
      </c>
      <c r="GBD429" s="91" t="s">
        <v>261</v>
      </c>
      <c r="GBE429" s="91" t="s">
        <v>261</v>
      </c>
      <c r="GBF429" s="91" t="s">
        <v>261</v>
      </c>
      <c r="GBG429" s="91" t="s">
        <v>261</v>
      </c>
      <c r="GBH429" s="91" t="s">
        <v>261</v>
      </c>
      <c r="GBI429" s="91" t="s">
        <v>261</v>
      </c>
      <c r="GBJ429" s="91" t="s">
        <v>261</v>
      </c>
      <c r="GBK429" s="91" t="s">
        <v>261</v>
      </c>
      <c r="GBL429" s="91" t="s">
        <v>261</v>
      </c>
      <c r="GBM429" s="91" t="s">
        <v>261</v>
      </c>
      <c r="GBN429" s="91" t="s">
        <v>261</v>
      </c>
      <c r="GBO429" s="91" t="s">
        <v>261</v>
      </c>
      <c r="GBP429" s="91" t="s">
        <v>261</v>
      </c>
      <c r="GBQ429" s="91" t="s">
        <v>261</v>
      </c>
      <c r="GBR429" s="91" t="s">
        <v>261</v>
      </c>
      <c r="GBS429" s="91" t="s">
        <v>261</v>
      </c>
      <c r="GBT429" s="91" t="s">
        <v>261</v>
      </c>
      <c r="GBU429" s="91" t="s">
        <v>261</v>
      </c>
      <c r="GBV429" s="91" t="s">
        <v>261</v>
      </c>
      <c r="GBW429" s="91" t="s">
        <v>261</v>
      </c>
      <c r="GBX429" s="91" t="s">
        <v>261</v>
      </c>
      <c r="GBY429" s="91" t="s">
        <v>261</v>
      </c>
      <c r="GBZ429" s="91" t="s">
        <v>261</v>
      </c>
      <c r="GCA429" s="91" t="s">
        <v>261</v>
      </c>
      <c r="GCB429" s="91" t="s">
        <v>261</v>
      </c>
      <c r="GCC429" s="91" t="s">
        <v>261</v>
      </c>
      <c r="GCD429" s="91" t="s">
        <v>261</v>
      </c>
      <c r="GCE429" s="91" t="s">
        <v>261</v>
      </c>
      <c r="GCF429" s="91" t="s">
        <v>261</v>
      </c>
      <c r="GCG429" s="91" t="s">
        <v>261</v>
      </c>
      <c r="GCH429" s="91" t="s">
        <v>261</v>
      </c>
      <c r="GCI429" s="91" t="s">
        <v>261</v>
      </c>
      <c r="GCJ429" s="91" t="s">
        <v>261</v>
      </c>
      <c r="GCK429" s="91" t="s">
        <v>261</v>
      </c>
      <c r="GCL429" s="91" t="s">
        <v>261</v>
      </c>
      <c r="GCM429" s="91" t="s">
        <v>261</v>
      </c>
      <c r="GCN429" s="91" t="s">
        <v>261</v>
      </c>
      <c r="GCO429" s="91" t="s">
        <v>261</v>
      </c>
      <c r="GCP429" s="91" t="s">
        <v>261</v>
      </c>
      <c r="GCQ429" s="91" t="s">
        <v>261</v>
      </c>
      <c r="GCR429" s="91" t="s">
        <v>261</v>
      </c>
      <c r="GCS429" s="91" t="s">
        <v>261</v>
      </c>
      <c r="GCT429" s="91" t="s">
        <v>261</v>
      </c>
      <c r="GCU429" s="91" t="s">
        <v>261</v>
      </c>
      <c r="GCV429" s="91" t="s">
        <v>261</v>
      </c>
      <c r="GCW429" s="91" t="s">
        <v>261</v>
      </c>
      <c r="GCX429" s="91" t="s">
        <v>261</v>
      </c>
      <c r="GCY429" s="91" t="s">
        <v>261</v>
      </c>
      <c r="GCZ429" s="91" t="s">
        <v>261</v>
      </c>
      <c r="GDA429" s="91" t="s">
        <v>261</v>
      </c>
      <c r="GDB429" s="91" t="s">
        <v>261</v>
      </c>
      <c r="GDC429" s="91" t="s">
        <v>261</v>
      </c>
      <c r="GDD429" s="91" t="s">
        <v>261</v>
      </c>
      <c r="GDE429" s="91" t="s">
        <v>261</v>
      </c>
      <c r="GDF429" s="91" t="s">
        <v>261</v>
      </c>
      <c r="GDG429" s="91" t="s">
        <v>261</v>
      </c>
      <c r="GDH429" s="91" t="s">
        <v>261</v>
      </c>
      <c r="GDI429" s="91" t="s">
        <v>261</v>
      </c>
      <c r="GDJ429" s="91" t="s">
        <v>261</v>
      </c>
      <c r="GDK429" s="91" t="s">
        <v>261</v>
      </c>
      <c r="GDL429" s="91" t="s">
        <v>261</v>
      </c>
      <c r="GDM429" s="91" t="s">
        <v>261</v>
      </c>
      <c r="GDN429" s="91" t="s">
        <v>261</v>
      </c>
      <c r="GDO429" s="91" t="s">
        <v>261</v>
      </c>
      <c r="GDP429" s="91" t="s">
        <v>261</v>
      </c>
      <c r="GDQ429" s="91" t="s">
        <v>261</v>
      </c>
      <c r="GDR429" s="91" t="s">
        <v>261</v>
      </c>
      <c r="GDS429" s="91" t="s">
        <v>261</v>
      </c>
      <c r="GDT429" s="91" t="s">
        <v>261</v>
      </c>
      <c r="GDU429" s="91" t="s">
        <v>261</v>
      </c>
      <c r="GDV429" s="91" t="s">
        <v>261</v>
      </c>
      <c r="GDW429" s="91" t="s">
        <v>261</v>
      </c>
      <c r="GDX429" s="91" t="s">
        <v>261</v>
      </c>
      <c r="GDY429" s="91" t="s">
        <v>261</v>
      </c>
      <c r="GDZ429" s="91" t="s">
        <v>261</v>
      </c>
      <c r="GEA429" s="91" t="s">
        <v>261</v>
      </c>
      <c r="GEB429" s="91" t="s">
        <v>261</v>
      </c>
      <c r="GEC429" s="91" t="s">
        <v>261</v>
      </c>
      <c r="GED429" s="91" t="s">
        <v>261</v>
      </c>
      <c r="GEE429" s="91" t="s">
        <v>261</v>
      </c>
      <c r="GEF429" s="91" t="s">
        <v>261</v>
      </c>
      <c r="GEG429" s="91" t="s">
        <v>261</v>
      </c>
      <c r="GEH429" s="91" t="s">
        <v>261</v>
      </c>
      <c r="GEI429" s="91" t="s">
        <v>261</v>
      </c>
      <c r="GEJ429" s="91" t="s">
        <v>261</v>
      </c>
      <c r="GEK429" s="91" t="s">
        <v>261</v>
      </c>
      <c r="GEL429" s="91" t="s">
        <v>261</v>
      </c>
      <c r="GEM429" s="91" t="s">
        <v>261</v>
      </c>
      <c r="GEN429" s="91" t="s">
        <v>261</v>
      </c>
      <c r="GEO429" s="91" t="s">
        <v>261</v>
      </c>
      <c r="GEP429" s="91" t="s">
        <v>261</v>
      </c>
      <c r="GEQ429" s="91" t="s">
        <v>261</v>
      </c>
      <c r="GER429" s="91" t="s">
        <v>261</v>
      </c>
      <c r="GES429" s="91" t="s">
        <v>261</v>
      </c>
      <c r="GET429" s="91" t="s">
        <v>261</v>
      </c>
      <c r="GEU429" s="91" t="s">
        <v>261</v>
      </c>
      <c r="GEV429" s="91" t="s">
        <v>261</v>
      </c>
      <c r="GEW429" s="91" t="s">
        <v>261</v>
      </c>
      <c r="GEX429" s="91" t="s">
        <v>261</v>
      </c>
      <c r="GEY429" s="91" t="s">
        <v>261</v>
      </c>
      <c r="GEZ429" s="91" t="s">
        <v>261</v>
      </c>
      <c r="GFA429" s="91" t="s">
        <v>261</v>
      </c>
      <c r="GFB429" s="91" t="s">
        <v>261</v>
      </c>
      <c r="GFC429" s="91" t="s">
        <v>261</v>
      </c>
      <c r="GFD429" s="91" t="s">
        <v>261</v>
      </c>
      <c r="GFE429" s="91" t="s">
        <v>261</v>
      </c>
      <c r="GFF429" s="91" t="s">
        <v>261</v>
      </c>
      <c r="GFG429" s="91" t="s">
        <v>261</v>
      </c>
      <c r="GFH429" s="91" t="s">
        <v>261</v>
      </c>
      <c r="GFI429" s="91" t="s">
        <v>261</v>
      </c>
      <c r="GFJ429" s="91" t="s">
        <v>261</v>
      </c>
      <c r="GFK429" s="91" t="s">
        <v>261</v>
      </c>
      <c r="GFL429" s="91" t="s">
        <v>261</v>
      </c>
      <c r="GFM429" s="91" t="s">
        <v>261</v>
      </c>
      <c r="GFN429" s="91" t="s">
        <v>261</v>
      </c>
      <c r="GFO429" s="91" t="s">
        <v>261</v>
      </c>
      <c r="GFP429" s="91" t="s">
        <v>261</v>
      </c>
      <c r="GFQ429" s="91" t="s">
        <v>261</v>
      </c>
      <c r="GFR429" s="91" t="s">
        <v>261</v>
      </c>
      <c r="GFS429" s="91" t="s">
        <v>261</v>
      </c>
      <c r="GFT429" s="91" t="s">
        <v>261</v>
      </c>
      <c r="GFU429" s="91" t="s">
        <v>261</v>
      </c>
      <c r="GFV429" s="91" t="s">
        <v>261</v>
      </c>
      <c r="GFW429" s="91" t="s">
        <v>261</v>
      </c>
      <c r="GFX429" s="91" t="s">
        <v>261</v>
      </c>
      <c r="GFY429" s="91" t="s">
        <v>261</v>
      </c>
      <c r="GFZ429" s="91" t="s">
        <v>261</v>
      </c>
      <c r="GGA429" s="91" t="s">
        <v>261</v>
      </c>
      <c r="GGB429" s="91" t="s">
        <v>261</v>
      </c>
      <c r="GGC429" s="91" t="s">
        <v>261</v>
      </c>
      <c r="GGD429" s="91" t="s">
        <v>261</v>
      </c>
      <c r="GGE429" s="91" t="s">
        <v>261</v>
      </c>
      <c r="GGF429" s="91" t="s">
        <v>261</v>
      </c>
      <c r="GGG429" s="91" t="s">
        <v>261</v>
      </c>
      <c r="GGH429" s="91" t="s">
        <v>261</v>
      </c>
      <c r="GGI429" s="91" t="s">
        <v>261</v>
      </c>
      <c r="GGJ429" s="91" t="s">
        <v>261</v>
      </c>
      <c r="GGK429" s="91" t="s">
        <v>261</v>
      </c>
      <c r="GGL429" s="91" t="s">
        <v>261</v>
      </c>
      <c r="GGM429" s="91" t="s">
        <v>261</v>
      </c>
      <c r="GGN429" s="91" t="s">
        <v>261</v>
      </c>
      <c r="GGO429" s="91" t="s">
        <v>261</v>
      </c>
      <c r="GGP429" s="91" t="s">
        <v>261</v>
      </c>
      <c r="GGQ429" s="91" t="s">
        <v>261</v>
      </c>
      <c r="GGR429" s="91" t="s">
        <v>261</v>
      </c>
      <c r="GGS429" s="91" t="s">
        <v>261</v>
      </c>
      <c r="GGT429" s="91" t="s">
        <v>261</v>
      </c>
      <c r="GGU429" s="91" t="s">
        <v>261</v>
      </c>
      <c r="GGV429" s="91" t="s">
        <v>261</v>
      </c>
      <c r="GGW429" s="91" t="s">
        <v>261</v>
      </c>
      <c r="GGX429" s="91" t="s">
        <v>261</v>
      </c>
      <c r="GGY429" s="91" t="s">
        <v>261</v>
      </c>
      <c r="GGZ429" s="91" t="s">
        <v>261</v>
      </c>
      <c r="GHA429" s="91" t="s">
        <v>261</v>
      </c>
      <c r="GHB429" s="91" t="s">
        <v>261</v>
      </c>
      <c r="GHC429" s="91" t="s">
        <v>261</v>
      </c>
      <c r="GHD429" s="91" t="s">
        <v>261</v>
      </c>
      <c r="GHE429" s="91" t="s">
        <v>261</v>
      </c>
      <c r="GHF429" s="91" t="s">
        <v>261</v>
      </c>
      <c r="GHG429" s="91" t="s">
        <v>261</v>
      </c>
      <c r="GHH429" s="91" t="s">
        <v>261</v>
      </c>
      <c r="GHI429" s="91" t="s">
        <v>261</v>
      </c>
      <c r="GHJ429" s="91" t="s">
        <v>261</v>
      </c>
      <c r="GHK429" s="91" t="s">
        <v>261</v>
      </c>
      <c r="GHL429" s="91" t="s">
        <v>261</v>
      </c>
      <c r="GHM429" s="91" t="s">
        <v>261</v>
      </c>
      <c r="GHN429" s="91" t="s">
        <v>261</v>
      </c>
      <c r="GHO429" s="91" t="s">
        <v>261</v>
      </c>
      <c r="GHP429" s="91" t="s">
        <v>261</v>
      </c>
      <c r="GHQ429" s="91" t="s">
        <v>261</v>
      </c>
      <c r="GHR429" s="91" t="s">
        <v>261</v>
      </c>
      <c r="GHS429" s="91" t="s">
        <v>261</v>
      </c>
      <c r="GHT429" s="91" t="s">
        <v>261</v>
      </c>
      <c r="GHU429" s="91" t="s">
        <v>261</v>
      </c>
      <c r="GHV429" s="91" t="s">
        <v>261</v>
      </c>
      <c r="GHW429" s="91" t="s">
        <v>261</v>
      </c>
      <c r="GHX429" s="91" t="s">
        <v>261</v>
      </c>
      <c r="GHY429" s="91" t="s">
        <v>261</v>
      </c>
      <c r="GHZ429" s="91" t="s">
        <v>261</v>
      </c>
      <c r="GIA429" s="91" t="s">
        <v>261</v>
      </c>
      <c r="GIB429" s="91" t="s">
        <v>261</v>
      </c>
      <c r="GIC429" s="91" t="s">
        <v>261</v>
      </c>
      <c r="GID429" s="91" t="s">
        <v>261</v>
      </c>
      <c r="GIE429" s="91" t="s">
        <v>261</v>
      </c>
      <c r="GIF429" s="91" t="s">
        <v>261</v>
      </c>
      <c r="GIG429" s="91" t="s">
        <v>261</v>
      </c>
      <c r="GIH429" s="91" t="s">
        <v>261</v>
      </c>
      <c r="GII429" s="91" t="s">
        <v>261</v>
      </c>
      <c r="GIJ429" s="91" t="s">
        <v>261</v>
      </c>
      <c r="GIK429" s="91" t="s">
        <v>261</v>
      </c>
      <c r="GIL429" s="91" t="s">
        <v>261</v>
      </c>
      <c r="GIM429" s="91" t="s">
        <v>261</v>
      </c>
      <c r="GIN429" s="91" t="s">
        <v>261</v>
      </c>
      <c r="GIO429" s="91" t="s">
        <v>261</v>
      </c>
      <c r="GIP429" s="91" t="s">
        <v>261</v>
      </c>
      <c r="GIQ429" s="91" t="s">
        <v>261</v>
      </c>
      <c r="GIR429" s="91" t="s">
        <v>261</v>
      </c>
      <c r="GIS429" s="91" t="s">
        <v>261</v>
      </c>
      <c r="GIT429" s="91" t="s">
        <v>261</v>
      </c>
      <c r="GIU429" s="91" t="s">
        <v>261</v>
      </c>
      <c r="GIV429" s="91" t="s">
        <v>261</v>
      </c>
      <c r="GIW429" s="91" t="s">
        <v>261</v>
      </c>
      <c r="GIX429" s="91" t="s">
        <v>261</v>
      </c>
      <c r="GIY429" s="91" t="s">
        <v>261</v>
      </c>
      <c r="GIZ429" s="91" t="s">
        <v>261</v>
      </c>
      <c r="GJA429" s="91" t="s">
        <v>261</v>
      </c>
      <c r="GJB429" s="91" t="s">
        <v>261</v>
      </c>
      <c r="GJC429" s="91" t="s">
        <v>261</v>
      </c>
      <c r="GJD429" s="91" t="s">
        <v>261</v>
      </c>
      <c r="GJE429" s="91" t="s">
        <v>261</v>
      </c>
      <c r="GJF429" s="91" t="s">
        <v>261</v>
      </c>
      <c r="GJG429" s="91" t="s">
        <v>261</v>
      </c>
      <c r="GJH429" s="91" t="s">
        <v>261</v>
      </c>
      <c r="GJI429" s="91" t="s">
        <v>261</v>
      </c>
      <c r="GJJ429" s="91" t="s">
        <v>261</v>
      </c>
      <c r="GJK429" s="91" t="s">
        <v>261</v>
      </c>
      <c r="GJL429" s="91" t="s">
        <v>261</v>
      </c>
      <c r="GJM429" s="91" t="s">
        <v>261</v>
      </c>
      <c r="GJN429" s="91" t="s">
        <v>261</v>
      </c>
      <c r="GJO429" s="91" t="s">
        <v>261</v>
      </c>
      <c r="GJP429" s="91" t="s">
        <v>261</v>
      </c>
      <c r="GJQ429" s="91" t="s">
        <v>261</v>
      </c>
      <c r="GJR429" s="91" t="s">
        <v>261</v>
      </c>
      <c r="GJS429" s="91" t="s">
        <v>261</v>
      </c>
      <c r="GJT429" s="91" t="s">
        <v>261</v>
      </c>
      <c r="GJU429" s="91" t="s">
        <v>261</v>
      </c>
      <c r="GJV429" s="91" t="s">
        <v>261</v>
      </c>
      <c r="GJW429" s="91" t="s">
        <v>261</v>
      </c>
      <c r="GJX429" s="91" t="s">
        <v>261</v>
      </c>
      <c r="GJY429" s="91" t="s">
        <v>261</v>
      </c>
      <c r="GJZ429" s="91" t="s">
        <v>261</v>
      </c>
      <c r="GKA429" s="91" t="s">
        <v>261</v>
      </c>
      <c r="GKB429" s="91" t="s">
        <v>261</v>
      </c>
      <c r="GKC429" s="91" t="s">
        <v>261</v>
      </c>
      <c r="GKD429" s="91" t="s">
        <v>261</v>
      </c>
      <c r="GKE429" s="91" t="s">
        <v>261</v>
      </c>
      <c r="GKF429" s="91" t="s">
        <v>261</v>
      </c>
      <c r="GKG429" s="91" t="s">
        <v>261</v>
      </c>
      <c r="GKH429" s="91" t="s">
        <v>261</v>
      </c>
      <c r="GKI429" s="91" t="s">
        <v>261</v>
      </c>
      <c r="GKJ429" s="91" t="s">
        <v>261</v>
      </c>
      <c r="GKK429" s="91" t="s">
        <v>261</v>
      </c>
      <c r="GKL429" s="91" t="s">
        <v>261</v>
      </c>
      <c r="GKM429" s="91" t="s">
        <v>261</v>
      </c>
      <c r="GKN429" s="91" t="s">
        <v>261</v>
      </c>
      <c r="GKO429" s="91" t="s">
        <v>261</v>
      </c>
      <c r="GKP429" s="91" t="s">
        <v>261</v>
      </c>
      <c r="GKQ429" s="91" t="s">
        <v>261</v>
      </c>
      <c r="GKR429" s="91" t="s">
        <v>261</v>
      </c>
      <c r="GKS429" s="91" t="s">
        <v>261</v>
      </c>
      <c r="GKT429" s="91" t="s">
        <v>261</v>
      </c>
      <c r="GKU429" s="91" t="s">
        <v>261</v>
      </c>
      <c r="GKV429" s="91" t="s">
        <v>261</v>
      </c>
      <c r="GKW429" s="91" t="s">
        <v>261</v>
      </c>
      <c r="GKX429" s="91" t="s">
        <v>261</v>
      </c>
      <c r="GKY429" s="91" t="s">
        <v>261</v>
      </c>
      <c r="GKZ429" s="91" t="s">
        <v>261</v>
      </c>
      <c r="GLA429" s="91" t="s">
        <v>261</v>
      </c>
      <c r="GLB429" s="91" t="s">
        <v>261</v>
      </c>
      <c r="GLC429" s="91" t="s">
        <v>261</v>
      </c>
      <c r="GLD429" s="91" t="s">
        <v>261</v>
      </c>
      <c r="GLE429" s="91" t="s">
        <v>261</v>
      </c>
      <c r="GLF429" s="91" t="s">
        <v>261</v>
      </c>
      <c r="GLG429" s="91" t="s">
        <v>261</v>
      </c>
      <c r="GLH429" s="91" t="s">
        <v>261</v>
      </c>
      <c r="GLI429" s="91" t="s">
        <v>261</v>
      </c>
      <c r="GLJ429" s="91" t="s">
        <v>261</v>
      </c>
      <c r="GLK429" s="91" t="s">
        <v>261</v>
      </c>
      <c r="GLL429" s="91" t="s">
        <v>261</v>
      </c>
      <c r="GLM429" s="91" t="s">
        <v>261</v>
      </c>
      <c r="GLN429" s="91" t="s">
        <v>261</v>
      </c>
      <c r="GLO429" s="91" t="s">
        <v>261</v>
      </c>
      <c r="GLP429" s="91" t="s">
        <v>261</v>
      </c>
      <c r="GLQ429" s="91" t="s">
        <v>261</v>
      </c>
      <c r="GLR429" s="91" t="s">
        <v>261</v>
      </c>
      <c r="GLS429" s="91" t="s">
        <v>261</v>
      </c>
      <c r="GLT429" s="91" t="s">
        <v>261</v>
      </c>
      <c r="GLU429" s="91" t="s">
        <v>261</v>
      </c>
      <c r="GLV429" s="91" t="s">
        <v>261</v>
      </c>
      <c r="GLW429" s="91" t="s">
        <v>261</v>
      </c>
      <c r="GLX429" s="91" t="s">
        <v>261</v>
      </c>
      <c r="GLY429" s="91" t="s">
        <v>261</v>
      </c>
      <c r="GLZ429" s="91" t="s">
        <v>261</v>
      </c>
      <c r="GMA429" s="91" t="s">
        <v>261</v>
      </c>
      <c r="GMB429" s="91" t="s">
        <v>261</v>
      </c>
      <c r="GMC429" s="91" t="s">
        <v>261</v>
      </c>
      <c r="GMD429" s="91" t="s">
        <v>261</v>
      </c>
      <c r="GME429" s="91" t="s">
        <v>261</v>
      </c>
      <c r="GMF429" s="91" t="s">
        <v>261</v>
      </c>
      <c r="GMG429" s="91" t="s">
        <v>261</v>
      </c>
      <c r="GMH429" s="91" t="s">
        <v>261</v>
      </c>
      <c r="GMI429" s="91" t="s">
        <v>261</v>
      </c>
      <c r="GMJ429" s="91" t="s">
        <v>261</v>
      </c>
      <c r="GMK429" s="91" t="s">
        <v>261</v>
      </c>
      <c r="GML429" s="91" t="s">
        <v>261</v>
      </c>
      <c r="GMM429" s="91" t="s">
        <v>261</v>
      </c>
      <c r="GMN429" s="91" t="s">
        <v>261</v>
      </c>
      <c r="GMO429" s="91" t="s">
        <v>261</v>
      </c>
      <c r="GMP429" s="91" t="s">
        <v>261</v>
      </c>
      <c r="GMQ429" s="91" t="s">
        <v>261</v>
      </c>
      <c r="GMR429" s="91" t="s">
        <v>261</v>
      </c>
      <c r="GMS429" s="91" t="s">
        <v>261</v>
      </c>
      <c r="GMT429" s="91" t="s">
        <v>261</v>
      </c>
      <c r="GMU429" s="91" t="s">
        <v>261</v>
      </c>
      <c r="GMV429" s="91" t="s">
        <v>261</v>
      </c>
      <c r="GMW429" s="91" t="s">
        <v>261</v>
      </c>
      <c r="GMX429" s="91" t="s">
        <v>261</v>
      </c>
      <c r="GMY429" s="91" t="s">
        <v>261</v>
      </c>
      <c r="GMZ429" s="91" t="s">
        <v>261</v>
      </c>
      <c r="GNA429" s="91" t="s">
        <v>261</v>
      </c>
      <c r="GNB429" s="91" t="s">
        <v>261</v>
      </c>
      <c r="GNC429" s="91" t="s">
        <v>261</v>
      </c>
      <c r="GND429" s="91" t="s">
        <v>261</v>
      </c>
      <c r="GNE429" s="91" t="s">
        <v>261</v>
      </c>
      <c r="GNF429" s="91" t="s">
        <v>261</v>
      </c>
      <c r="GNG429" s="91" t="s">
        <v>261</v>
      </c>
      <c r="GNH429" s="91" t="s">
        <v>261</v>
      </c>
      <c r="GNI429" s="91" t="s">
        <v>261</v>
      </c>
      <c r="GNJ429" s="91" t="s">
        <v>261</v>
      </c>
      <c r="GNK429" s="91" t="s">
        <v>261</v>
      </c>
      <c r="GNL429" s="91" t="s">
        <v>261</v>
      </c>
      <c r="GNM429" s="91" t="s">
        <v>261</v>
      </c>
      <c r="GNN429" s="91" t="s">
        <v>261</v>
      </c>
      <c r="GNO429" s="91" t="s">
        <v>261</v>
      </c>
      <c r="GNP429" s="91" t="s">
        <v>261</v>
      </c>
      <c r="GNQ429" s="91" t="s">
        <v>261</v>
      </c>
      <c r="GNR429" s="91" t="s">
        <v>261</v>
      </c>
      <c r="GNS429" s="91" t="s">
        <v>261</v>
      </c>
      <c r="GNT429" s="91" t="s">
        <v>261</v>
      </c>
      <c r="GNU429" s="91" t="s">
        <v>261</v>
      </c>
      <c r="GNV429" s="91" t="s">
        <v>261</v>
      </c>
      <c r="GNW429" s="91" t="s">
        <v>261</v>
      </c>
      <c r="GNX429" s="91" t="s">
        <v>261</v>
      </c>
      <c r="GNY429" s="91" t="s">
        <v>261</v>
      </c>
      <c r="GNZ429" s="91" t="s">
        <v>261</v>
      </c>
      <c r="GOA429" s="91" t="s">
        <v>261</v>
      </c>
      <c r="GOB429" s="91" t="s">
        <v>261</v>
      </c>
      <c r="GOC429" s="91" t="s">
        <v>261</v>
      </c>
      <c r="GOD429" s="91" t="s">
        <v>261</v>
      </c>
      <c r="GOE429" s="91" t="s">
        <v>261</v>
      </c>
      <c r="GOF429" s="91" t="s">
        <v>261</v>
      </c>
      <c r="GOG429" s="91" t="s">
        <v>261</v>
      </c>
      <c r="GOH429" s="91" t="s">
        <v>261</v>
      </c>
      <c r="GOI429" s="91" t="s">
        <v>261</v>
      </c>
      <c r="GOJ429" s="91" t="s">
        <v>261</v>
      </c>
      <c r="GOK429" s="91" t="s">
        <v>261</v>
      </c>
      <c r="GOL429" s="91" t="s">
        <v>261</v>
      </c>
      <c r="GOM429" s="91" t="s">
        <v>261</v>
      </c>
      <c r="GON429" s="91" t="s">
        <v>261</v>
      </c>
      <c r="GOO429" s="91" t="s">
        <v>261</v>
      </c>
      <c r="GOP429" s="91" t="s">
        <v>261</v>
      </c>
      <c r="GOQ429" s="91" t="s">
        <v>261</v>
      </c>
      <c r="GOR429" s="91" t="s">
        <v>261</v>
      </c>
      <c r="GOS429" s="91" t="s">
        <v>261</v>
      </c>
      <c r="GOT429" s="91" t="s">
        <v>261</v>
      </c>
      <c r="GOU429" s="91" t="s">
        <v>261</v>
      </c>
      <c r="GOV429" s="91" t="s">
        <v>261</v>
      </c>
      <c r="GOW429" s="91" t="s">
        <v>261</v>
      </c>
      <c r="GOX429" s="91" t="s">
        <v>261</v>
      </c>
      <c r="GOY429" s="91" t="s">
        <v>261</v>
      </c>
      <c r="GOZ429" s="91" t="s">
        <v>261</v>
      </c>
      <c r="GPA429" s="91" t="s">
        <v>261</v>
      </c>
      <c r="GPB429" s="91" t="s">
        <v>261</v>
      </c>
      <c r="GPC429" s="91" t="s">
        <v>261</v>
      </c>
      <c r="GPD429" s="91" t="s">
        <v>261</v>
      </c>
      <c r="GPE429" s="91" t="s">
        <v>261</v>
      </c>
      <c r="GPF429" s="91" t="s">
        <v>261</v>
      </c>
      <c r="GPG429" s="91" t="s">
        <v>261</v>
      </c>
      <c r="GPH429" s="91" t="s">
        <v>261</v>
      </c>
      <c r="GPI429" s="91" t="s">
        <v>261</v>
      </c>
      <c r="GPJ429" s="91" t="s">
        <v>261</v>
      </c>
      <c r="GPK429" s="91" t="s">
        <v>261</v>
      </c>
      <c r="GPL429" s="91" t="s">
        <v>261</v>
      </c>
      <c r="GPM429" s="91" t="s">
        <v>261</v>
      </c>
      <c r="GPN429" s="91" t="s">
        <v>261</v>
      </c>
      <c r="GPO429" s="91" t="s">
        <v>261</v>
      </c>
      <c r="GPP429" s="91" t="s">
        <v>261</v>
      </c>
      <c r="GPQ429" s="91" t="s">
        <v>261</v>
      </c>
      <c r="GPR429" s="91" t="s">
        <v>261</v>
      </c>
      <c r="GPS429" s="91" t="s">
        <v>261</v>
      </c>
      <c r="GPT429" s="91" t="s">
        <v>261</v>
      </c>
      <c r="GPU429" s="91" t="s">
        <v>261</v>
      </c>
      <c r="GPV429" s="91" t="s">
        <v>261</v>
      </c>
      <c r="GPW429" s="91" t="s">
        <v>261</v>
      </c>
      <c r="GPX429" s="91" t="s">
        <v>261</v>
      </c>
      <c r="GPY429" s="91" t="s">
        <v>261</v>
      </c>
      <c r="GPZ429" s="91" t="s">
        <v>261</v>
      </c>
      <c r="GQA429" s="91" t="s">
        <v>261</v>
      </c>
      <c r="GQB429" s="91" t="s">
        <v>261</v>
      </c>
      <c r="GQC429" s="91" t="s">
        <v>261</v>
      </c>
      <c r="GQD429" s="91" t="s">
        <v>261</v>
      </c>
      <c r="GQE429" s="91" t="s">
        <v>261</v>
      </c>
      <c r="GQF429" s="91" t="s">
        <v>261</v>
      </c>
      <c r="GQG429" s="91" t="s">
        <v>261</v>
      </c>
      <c r="GQH429" s="91" t="s">
        <v>261</v>
      </c>
      <c r="GQI429" s="91" t="s">
        <v>261</v>
      </c>
      <c r="GQJ429" s="91" t="s">
        <v>261</v>
      </c>
      <c r="GQK429" s="91" t="s">
        <v>261</v>
      </c>
      <c r="GQL429" s="91" t="s">
        <v>261</v>
      </c>
      <c r="GQM429" s="91" t="s">
        <v>261</v>
      </c>
      <c r="GQN429" s="91" t="s">
        <v>261</v>
      </c>
      <c r="GQO429" s="91" t="s">
        <v>261</v>
      </c>
      <c r="GQP429" s="91" t="s">
        <v>261</v>
      </c>
      <c r="GQQ429" s="91" t="s">
        <v>261</v>
      </c>
      <c r="GQR429" s="91" t="s">
        <v>261</v>
      </c>
      <c r="GQS429" s="91" t="s">
        <v>261</v>
      </c>
      <c r="GQT429" s="91" t="s">
        <v>261</v>
      </c>
      <c r="GQU429" s="91" t="s">
        <v>261</v>
      </c>
      <c r="GQV429" s="91" t="s">
        <v>261</v>
      </c>
      <c r="GQW429" s="91" t="s">
        <v>261</v>
      </c>
      <c r="GQX429" s="91" t="s">
        <v>261</v>
      </c>
      <c r="GQY429" s="91" t="s">
        <v>261</v>
      </c>
      <c r="GQZ429" s="91" t="s">
        <v>261</v>
      </c>
      <c r="GRA429" s="91" t="s">
        <v>261</v>
      </c>
      <c r="GRB429" s="91" t="s">
        <v>261</v>
      </c>
      <c r="GRC429" s="91" t="s">
        <v>261</v>
      </c>
      <c r="GRD429" s="91" t="s">
        <v>261</v>
      </c>
      <c r="GRE429" s="91" t="s">
        <v>261</v>
      </c>
      <c r="GRF429" s="91" t="s">
        <v>261</v>
      </c>
      <c r="GRG429" s="91" t="s">
        <v>261</v>
      </c>
      <c r="GRH429" s="91" t="s">
        <v>261</v>
      </c>
      <c r="GRI429" s="91" t="s">
        <v>261</v>
      </c>
      <c r="GRJ429" s="91" t="s">
        <v>261</v>
      </c>
      <c r="GRK429" s="91" t="s">
        <v>261</v>
      </c>
      <c r="GRL429" s="91" t="s">
        <v>261</v>
      </c>
      <c r="GRM429" s="91" t="s">
        <v>261</v>
      </c>
      <c r="GRN429" s="91" t="s">
        <v>261</v>
      </c>
      <c r="GRO429" s="91" t="s">
        <v>261</v>
      </c>
      <c r="GRP429" s="91" t="s">
        <v>261</v>
      </c>
      <c r="GRQ429" s="91" t="s">
        <v>261</v>
      </c>
      <c r="GRR429" s="91" t="s">
        <v>261</v>
      </c>
      <c r="GRS429" s="91" t="s">
        <v>261</v>
      </c>
      <c r="GRT429" s="91" t="s">
        <v>261</v>
      </c>
      <c r="GRU429" s="91" t="s">
        <v>261</v>
      </c>
      <c r="GRV429" s="91" t="s">
        <v>261</v>
      </c>
      <c r="GRW429" s="91" t="s">
        <v>261</v>
      </c>
      <c r="GRX429" s="91" t="s">
        <v>261</v>
      </c>
      <c r="GRY429" s="91" t="s">
        <v>261</v>
      </c>
      <c r="GRZ429" s="91" t="s">
        <v>261</v>
      </c>
      <c r="GSA429" s="91" t="s">
        <v>261</v>
      </c>
      <c r="GSB429" s="91" t="s">
        <v>261</v>
      </c>
      <c r="GSC429" s="91" t="s">
        <v>261</v>
      </c>
      <c r="GSD429" s="91" t="s">
        <v>261</v>
      </c>
      <c r="GSE429" s="91" t="s">
        <v>261</v>
      </c>
      <c r="GSF429" s="91" t="s">
        <v>261</v>
      </c>
      <c r="GSG429" s="91" t="s">
        <v>261</v>
      </c>
      <c r="GSH429" s="91" t="s">
        <v>261</v>
      </c>
      <c r="GSI429" s="91" t="s">
        <v>261</v>
      </c>
      <c r="GSJ429" s="91" t="s">
        <v>261</v>
      </c>
      <c r="GSK429" s="91" t="s">
        <v>261</v>
      </c>
      <c r="GSL429" s="91" t="s">
        <v>261</v>
      </c>
      <c r="GSM429" s="91" t="s">
        <v>261</v>
      </c>
      <c r="GSN429" s="91" t="s">
        <v>261</v>
      </c>
      <c r="GSO429" s="91" t="s">
        <v>261</v>
      </c>
      <c r="GSP429" s="91" t="s">
        <v>261</v>
      </c>
      <c r="GSQ429" s="91" t="s">
        <v>261</v>
      </c>
      <c r="GSR429" s="91" t="s">
        <v>261</v>
      </c>
      <c r="GSS429" s="91" t="s">
        <v>261</v>
      </c>
      <c r="GST429" s="91" t="s">
        <v>261</v>
      </c>
      <c r="GSU429" s="91" t="s">
        <v>261</v>
      </c>
      <c r="GSV429" s="91" t="s">
        <v>261</v>
      </c>
      <c r="GSW429" s="91" t="s">
        <v>261</v>
      </c>
      <c r="GSX429" s="91" t="s">
        <v>261</v>
      </c>
      <c r="GSY429" s="91" t="s">
        <v>261</v>
      </c>
      <c r="GSZ429" s="91" t="s">
        <v>261</v>
      </c>
      <c r="GTA429" s="91" t="s">
        <v>261</v>
      </c>
      <c r="GTB429" s="91" t="s">
        <v>261</v>
      </c>
      <c r="GTC429" s="91" t="s">
        <v>261</v>
      </c>
      <c r="GTD429" s="91" t="s">
        <v>261</v>
      </c>
      <c r="GTE429" s="91" t="s">
        <v>261</v>
      </c>
      <c r="GTF429" s="91" t="s">
        <v>261</v>
      </c>
      <c r="GTG429" s="91" t="s">
        <v>261</v>
      </c>
      <c r="GTH429" s="91" t="s">
        <v>261</v>
      </c>
      <c r="GTI429" s="91" t="s">
        <v>261</v>
      </c>
      <c r="GTJ429" s="91" t="s">
        <v>261</v>
      </c>
      <c r="GTK429" s="91" t="s">
        <v>261</v>
      </c>
      <c r="GTL429" s="91" t="s">
        <v>261</v>
      </c>
      <c r="GTM429" s="91" t="s">
        <v>261</v>
      </c>
      <c r="GTN429" s="91" t="s">
        <v>261</v>
      </c>
      <c r="GTO429" s="91" t="s">
        <v>261</v>
      </c>
      <c r="GTP429" s="91" t="s">
        <v>261</v>
      </c>
      <c r="GTQ429" s="91" t="s">
        <v>261</v>
      </c>
      <c r="GTR429" s="91" t="s">
        <v>261</v>
      </c>
      <c r="GTS429" s="91" t="s">
        <v>261</v>
      </c>
      <c r="GTT429" s="91" t="s">
        <v>261</v>
      </c>
      <c r="GTU429" s="91" t="s">
        <v>261</v>
      </c>
      <c r="GTV429" s="91" t="s">
        <v>261</v>
      </c>
      <c r="GTW429" s="91" t="s">
        <v>261</v>
      </c>
      <c r="GTX429" s="91" t="s">
        <v>261</v>
      </c>
      <c r="GTY429" s="91" t="s">
        <v>261</v>
      </c>
      <c r="GTZ429" s="91" t="s">
        <v>261</v>
      </c>
      <c r="GUA429" s="91" t="s">
        <v>261</v>
      </c>
      <c r="GUB429" s="91" t="s">
        <v>261</v>
      </c>
      <c r="GUC429" s="91" t="s">
        <v>261</v>
      </c>
      <c r="GUD429" s="91" t="s">
        <v>261</v>
      </c>
      <c r="GUE429" s="91" t="s">
        <v>261</v>
      </c>
      <c r="GUF429" s="91" t="s">
        <v>261</v>
      </c>
      <c r="GUG429" s="91" t="s">
        <v>261</v>
      </c>
      <c r="GUH429" s="91" t="s">
        <v>261</v>
      </c>
      <c r="GUI429" s="91" t="s">
        <v>261</v>
      </c>
      <c r="GUJ429" s="91" t="s">
        <v>261</v>
      </c>
      <c r="GUK429" s="91" t="s">
        <v>261</v>
      </c>
      <c r="GUL429" s="91" t="s">
        <v>261</v>
      </c>
      <c r="GUM429" s="91" t="s">
        <v>261</v>
      </c>
      <c r="GUN429" s="91" t="s">
        <v>261</v>
      </c>
      <c r="GUO429" s="91" t="s">
        <v>261</v>
      </c>
      <c r="GUP429" s="91" t="s">
        <v>261</v>
      </c>
      <c r="GUQ429" s="91" t="s">
        <v>261</v>
      </c>
      <c r="GUR429" s="91" t="s">
        <v>261</v>
      </c>
      <c r="GUS429" s="91" t="s">
        <v>261</v>
      </c>
      <c r="GUT429" s="91" t="s">
        <v>261</v>
      </c>
      <c r="GUU429" s="91" t="s">
        <v>261</v>
      </c>
      <c r="GUV429" s="91" t="s">
        <v>261</v>
      </c>
      <c r="GUW429" s="91" t="s">
        <v>261</v>
      </c>
      <c r="GUX429" s="91" t="s">
        <v>261</v>
      </c>
      <c r="GUY429" s="91" t="s">
        <v>261</v>
      </c>
      <c r="GUZ429" s="91" t="s">
        <v>261</v>
      </c>
      <c r="GVA429" s="91" t="s">
        <v>261</v>
      </c>
      <c r="GVB429" s="91" t="s">
        <v>261</v>
      </c>
      <c r="GVC429" s="91" t="s">
        <v>261</v>
      </c>
      <c r="GVD429" s="91" t="s">
        <v>261</v>
      </c>
      <c r="GVE429" s="91" t="s">
        <v>261</v>
      </c>
      <c r="GVF429" s="91" t="s">
        <v>261</v>
      </c>
      <c r="GVG429" s="91" t="s">
        <v>261</v>
      </c>
      <c r="GVH429" s="91" t="s">
        <v>261</v>
      </c>
      <c r="GVI429" s="91" t="s">
        <v>261</v>
      </c>
      <c r="GVJ429" s="91" t="s">
        <v>261</v>
      </c>
      <c r="GVK429" s="91" t="s">
        <v>261</v>
      </c>
      <c r="GVL429" s="91" t="s">
        <v>261</v>
      </c>
      <c r="GVM429" s="91" t="s">
        <v>261</v>
      </c>
      <c r="GVN429" s="91" t="s">
        <v>261</v>
      </c>
      <c r="GVO429" s="91" t="s">
        <v>261</v>
      </c>
      <c r="GVP429" s="91" t="s">
        <v>261</v>
      </c>
      <c r="GVQ429" s="91" t="s">
        <v>261</v>
      </c>
      <c r="GVR429" s="91" t="s">
        <v>261</v>
      </c>
      <c r="GVS429" s="91" t="s">
        <v>261</v>
      </c>
      <c r="GVT429" s="91" t="s">
        <v>261</v>
      </c>
      <c r="GVU429" s="91" t="s">
        <v>261</v>
      </c>
      <c r="GVV429" s="91" t="s">
        <v>261</v>
      </c>
      <c r="GVW429" s="91" t="s">
        <v>261</v>
      </c>
      <c r="GVX429" s="91" t="s">
        <v>261</v>
      </c>
      <c r="GVY429" s="91" t="s">
        <v>261</v>
      </c>
      <c r="GVZ429" s="91" t="s">
        <v>261</v>
      </c>
      <c r="GWA429" s="91" t="s">
        <v>261</v>
      </c>
      <c r="GWB429" s="91" t="s">
        <v>261</v>
      </c>
      <c r="GWC429" s="91" t="s">
        <v>261</v>
      </c>
      <c r="GWD429" s="91" t="s">
        <v>261</v>
      </c>
      <c r="GWE429" s="91" t="s">
        <v>261</v>
      </c>
      <c r="GWF429" s="91" t="s">
        <v>261</v>
      </c>
      <c r="GWG429" s="91" t="s">
        <v>261</v>
      </c>
      <c r="GWH429" s="91" t="s">
        <v>261</v>
      </c>
      <c r="GWI429" s="91" t="s">
        <v>261</v>
      </c>
      <c r="GWJ429" s="91" t="s">
        <v>261</v>
      </c>
      <c r="GWK429" s="91" t="s">
        <v>261</v>
      </c>
      <c r="GWL429" s="91" t="s">
        <v>261</v>
      </c>
      <c r="GWM429" s="91" t="s">
        <v>261</v>
      </c>
      <c r="GWN429" s="91" t="s">
        <v>261</v>
      </c>
      <c r="GWO429" s="91" t="s">
        <v>261</v>
      </c>
      <c r="GWP429" s="91" t="s">
        <v>261</v>
      </c>
      <c r="GWQ429" s="91" t="s">
        <v>261</v>
      </c>
      <c r="GWR429" s="91" t="s">
        <v>261</v>
      </c>
      <c r="GWS429" s="91" t="s">
        <v>261</v>
      </c>
      <c r="GWT429" s="91" t="s">
        <v>261</v>
      </c>
      <c r="GWU429" s="91" t="s">
        <v>261</v>
      </c>
      <c r="GWV429" s="91" t="s">
        <v>261</v>
      </c>
      <c r="GWW429" s="91" t="s">
        <v>261</v>
      </c>
      <c r="GWX429" s="91" t="s">
        <v>261</v>
      </c>
      <c r="GWY429" s="91" t="s">
        <v>261</v>
      </c>
      <c r="GWZ429" s="91" t="s">
        <v>261</v>
      </c>
      <c r="GXA429" s="91" t="s">
        <v>261</v>
      </c>
      <c r="GXB429" s="91" t="s">
        <v>261</v>
      </c>
      <c r="GXC429" s="91" t="s">
        <v>261</v>
      </c>
      <c r="GXD429" s="91" t="s">
        <v>261</v>
      </c>
      <c r="GXE429" s="91" t="s">
        <v>261</v>
      </c>
      <c r="GXF429" s="91" t="s">
        <v>261</v>
      </c>
      <c r="GXG429" s="91" t="s">
        <v>261</v>
      </c>
      <c r="GXH429" s="91" t="s">
        <v>261</v>
      </c>
      <c r="GXI429" s="91" t="s">
        <v>261</v>
      </c>
      <c r="GXJ429" s="91" t="s">
        <v>261</v>
      </c>
      <c r="GXK429" s="91" t="s">
        <v>261</v>
      </c>
      <c r="GXL429" s="91" t="s">
        <v>261</v>
      </c>
      <c r="GXM429" s="91" t="s">
        <v>261</v>
      </c>
      <c r="GXN429" s="91" t="s">
        <v>261</v>
      </c>
      <c r="GXO429" s="91" t="s">
        <v>261</v>
      </c>
      <c r="GXP429" s="91" t="s">
        <v>261</v>
      </c>
      <c r="GXQ429" s="91" t="s">
        <v>261</v>
      </c>
      <c r="GXR429" s="91" t="s">
        <v>261</v>
      </c>
      <c r="GXS429" s="91" t="s">
        <v>261</v>
      </c>
      <c r="GXT429" s="91" t="s">
        <v>261</v>
      </c>
      <c r="GXU429" s="91" t="s">
        <v>261</v>
      </c>
      <c r="GXV429" s="91" t="s">
        <v>261</v>
      </c>
      <c r="GXW429" s="91" t="s">
        <v>261</v>
      </c>
      <c r="GXX429" s="91" t="s">
        <v>261</v>
      </c>
      <c r="GXY429" s="91" t="s">
        <v>261</v>
      </c>
      <c r="GXZ429" s="91" t="s">
        <v>261</v>
      </c>
      <c r="GYA429" s="91" t="s">
        <v>261</v>
      </c>
      <c r="GYB429" s="91" t="s">
        <v>261</v>
      </c>
      <c r="GYC429" s="91" t="s">
        <v>261</v>
      </c>
      <c r="GYD429" s="91" t="s">
        <v>261</v>
      </c>
      <c r="GYE429" s="91" t="s">
        <v>261</v>
      </c>
      <c r="GYF429" s="91" t="s">
        <v>261</v>
      </c>
      <c r="GYG429" s="91" t="s">
        <v>261</v>
      </c>
      <c r="GYH429" s="91" t="s">
        <v>261</v>
      </c>
      <c r="GYI429" s="91" t="s">
        <v>261</v>
      </c>
      <c r="GYJ429" s="91" t="s">
        <v>261</v>
      </c>
      <c r="GYK429" s="91" t="s">
        <v>261</v>
      </c>
      <c r="GYL429" s="91" t="s">
        <v>261</v>
      </c>
      <c r="GYM429" s="91" t="s">
        <v>261</v>
      </c>
      <c r="GYN429" s="91" t="s">
        <v>261</v>
      </c>
      <c r="GYO429" s="91" t="s">
        <v>261</v>
      </c>
      <c r="GYP429" s="91" t="s">
        <v>261</v>
      </c>
      <c r="GYQ429" s="91" t="s">
        <v>261</v>
      </c>
      <c r="GYR429" s="91" t="s">
        <v>261</v>
      </c>
      <c r="GYS429" s="91" t="s">
        <v>261</v>
      </c>
      <c r="GYT429" s="91" t="s">
        <v>261</v>
      </c>
      <c r="GYU429" s="91" t="s">
        <v>261</v>
      </c>
      <c r="GYV429" s="91" t="s">
        <v>261</v>
      </c>
      <c r="GYW429" s="91" t="s">
        <v>261</v>
      </c>
      <c r="GYX429" s="91" t="s">
        <v>261</v>
      </c>
      <c r="GYY429" s="91" t="s">
        <v>261</v>
      </c>
      <c r="GYZ429" s="91" t="s">
        <v>261</v>
      </c>
      <c r="GZA429" s="91" t="s">
        <v>261</v>
      </c>
      <c r="GZB429" s="91" t="s">
        <v>261</v>
      </c>
      <c r="GZC429" s="91" t="s">
        <v>261</v>
      </c>
      <c r="GZD429" s="91" t="s">
        <v>261</v>
      </c>
      <c r="GZE429" s="91" t="s">
        <v>261</v>
      </c>
      <c r="GZF429" s="91" t="s">
        <v>261</v>
      </c>
      <c r="GZG429" s="91" t="s">
        <v>261</v>
      </c>
      <c r="GZH429" s="91" t="s">
        <v>261</v>
      </c>
      <c r="GZI429" s="91" t="s">
        <v>261</v>
      </c>
      <c r="GZJ429" s="91" t="s">
        <v>261</v>
      </c>
      <c r="GZK429" s="91" t="s">
        <v>261</v>
      </c>
      <c r="GZL429" s="91" t="s">
        <v>261</v>
      </c>
      <c r="GZM429" s="91" t="s">
        <v>261</v>
      </c>
      <c r="GZN429" s="91" t="s">
        <v>261</v>
      </c>
      <c r="GZO429" s="91" t="s">
        <v>261</v>
      </c>
      <c r="GZP429" s="91" t="s">
        <v>261</v>
      </c>
      <c r="GZQ429" s="91" t="s">
        <v>261</v>
      </c>
      <c r="GZR429" s="91" t="s">
        <v>261</v>
      </c>
      <c r="GZS429" s="91" t="s">
        <v>261</v>
      </c>
      <c r="GZT429" s="91" t="s">
        <v>261</v>
      </c>
      <c r="GZU429" s="91" t="s">
        <v>261</v>
      </c>
      <c r="GZV429" s="91" t="s">
        <v>261</v>
      </c>
      <c r="GZW429" s="91" t="s">
        <v>261</v>
      </c>
      <c r="GZX429" s="91" t="s">
        <v>261</v>
      </c>
      <c r="GZY429" s="91" t="s">
        <v>261</v>
      </c>
      <c r="GZZ429" s="91" t="s">
        <v>261</v>
      </c>
      <c r="HAA429" s="91" t="s">
        <v>261</v>
      </c>
      <c r="HAB429" s="91" t="s">
        <v>261</v>
      </c>
      <c r="HAC429" s="91" t="s">
        <v>261</v>
      </c>
      <c r="HAD429" s="91" t="s">
        <v>261</v>
      </c>
      <c r="HAE429" s="91" t="s">
        <v>261</v>
      </c>
      <c r="HAF429" s="91" t="s">
        <v>261</v>
      </c>
      <c r="HAG429" s="91" t="s">
        <v>261</v>
      </c>
      <c r="HAH429" s="91" t="s">
        <v>261</v>
      </c>
      <c r="HAI429" s="91" t="s">
        <v>261</v>
      </c>
      <c r="HAJ429" s="91" t="s">
        <v>261</v>
      </c>
      <c r="HAK429" s="91" t="s">
        <v>261</v>
      </c>
      <c r="HAL429" s="91" t="s">
        <v>261</v>
      </c>
      <c r="HAM429" s="91" t="s">
        <v>261</v>
      </c>
      <c r="HAN429" s="91" t="s">
        <v>261</v>
      </c>
      <c r="HAO429" s="91" t="s">
        <v>261</v>
      </c>
      <c r="HAP429" s="91" t="s">
        <v>261</v>
      </c>
      <c r="HAQ429" s="91" t="s">
        <v>261</v>
      </c>
      <c r="HAR429" s="91" t="s">
        <v>261</v>
      </c>
      <c r="HAS429" s="91" t="s">
        <v>261</v>
      </c>
      <c r="HAT429" s="91" t="s">
        <v>261</v>
      </c>
      <c r="HAU429" s="91" t="s">
        <v>261</v>
      </c>
      <c r="HAV429" s="91" t="s">
        <v>261</v>
      </c>
      <c r="HAW429" s="91" t="s">
        <v>261</v>
      </c>
      <c r="HAX429" s="91" t="s">
        <v>261</v>
      </c>
      <c r="HAY429" s="91" t="s">
        <v>261</v>
      </c>
      <c r="HAZ429" s="91" t="s">
        <v>261</v>
      </c>
      <c r="HBA429" s="91" t="s">
        <v>261</v>
      </c>
      <c r="HBB429" s="91" t="s">
        <v>261</v>
      </c>
      <c r="HBC429" s="91" t="s">
        <v>261</v>
      </c>
      <c r="HBD429" s="91" t="s">
        <v>261</v>
      </c>
      <c r="HBE429" s="91" t="s">
        <v>261</v>
      </c>
      <c r="HBF429" s="91" t="s">
        <v>261</v>
      </c>
      <c r="HBG429" s="91" t="s">
        <v>261</v>
      </c>
      <c r="HBH429" s="91" t="s">
        <v>261</v>
      </c>
      <c r="HBI429" s="91" t="s">
        <v>261</v>
      </c>
      <c r="HBJ429" s="91" t="s">
        <v>261</v>
      </c>
      <c r="HBK429" s="91" t="s">
        <v>261</v>
      </c>
      <c r="HBL429" s="91" t="s">
        <v>261</v>
      </c>
      <c r="HBM429" s="91" t="s">
        <v>261</v>
      </c>
      <c r="HBN429" s="91" t="s">
        <v>261</v>
      </c>
      <c r="HBO429" s="91" t="s">
        <v>261</v>
      </c>
      <c r="HBP429" s="91" t="s">
        <v>261</v>
      </c>
      <c r="HBQ429" s="91" t="s">
        <v>261</v>
      </c>
      <c r="HBR429" s="91" t="s">
        <v>261</v>
      </c>
      <c r="HBS429" s="91" t="s">
        <v>261</v>
      </c>
      <c r="HBT429" s="91" t="s">
        <v>261</v>
      </c>
      <c r="HBU429" s="91" t="s">
        <v>261</v>
      </c>
      <c r="HBV429" s="91" t="s">
        <v>261</v>
      </c>
      <c r="HBW429" s="91" t="s">
        <v>261</v>
      </c>
      <c r="HBX429" s="91" t="s">
        <v>261</v>
      </c>
      <c r="HBY429" s="91" t="s">
        <v>261</v>
      </c>
      <c r="HBZ429" s="91" t="s">
        <v>261</v>
      </c>
      <c r="HCA429" s="91" t="s">
        <v>261</v>
      </c>
      <c r="HCB429" s="91" t="s">
        <v>261</v>
      </c>
      <c r="HCC429" s="91" t="s">
        <v>261</v>
      </c>
      <c r="HCD429" s="91" t="s">
        <v>261</v>
      </c>
      <c r="HCE429" s="91" t="s">
        <v>261</v>
      </c>
      <c r="HCF429" s="91" t="s">
        <v>261</v>
      </c>
      <c r="HCG429" s="91" t="s">
        <v>261</v>
      </c>
      <c r="HCH429" s="91" t="s">
        <v>261</v>
      </c>
      <c r="HCI429" s="91" t="s">
        <v>261</v>
      </c>
      <c r="HCJ429" s="91" t="s">
        <v>261</v>
      </c>
      <c r="HCK429" s="91" t="s">
        <v>261</v>
      </c>
      <c r="HCL429" s="91" t="s">
        <v>261</v>
      </c>
      <c r="HCM429" s="91" t="s">
        <v>261</v>
      </c>
      <c r="HCN429" s="91" t="s">
        <v>261</v>
      </c>
      <c r="HCO429" s="91" t="s">
        <v>261</v>
      </c>
      <c r="HCP429" s="91" t="s">
        <v>261</v>
      </c>
      <c r="HCQ429" s="91" t="s">
        <v>261</v>
      </c>
      <c r="HCR429" s="91" t="s">
        <v>261</v>
      </c>
      <c r="HCS429" s="91" t="s">
        <v>261</v>
      </c>
      <c r="HCT429" s="91" t="s">
        <v>261</v>
      </c>
      <c r="HCU429" s="91" t="s">
        <v>261</v>
      </c>
      <c r="HCV429" s="91" t="s">
        <v>261</v>
      </c>
      <c r="HCW429" s="91" t="s">
        <v>261</v>
      </c>
      <c r="HCX429" s="91" t="s">
        <v>261</v>
      </c>
      <c r="HCY429" s="91" t="s">
        <v>261</v>
      </c>
      <c r="HCZ429" s="91" t="s">
        <v>261</v>
      </c>
      <c r="HDA429" s="91" t="s">
        <v>261</v>
      </c>
      <c r="HDB429" s="91" t="s">
        <v>261</v>
      </c>
      <c r="HDC429" s="91" t="s">
        <v>261</v>
      </c>
      <c r="HDD429" s="91" t="s">
        <v>261</v>
      </c>
      <c r="HDE429" s="91" t="s">
        <v>261</v>
      </c>
      <c r="HDF429" s="91" t="s">
        <v>261</v>
      </c>
      <c r="HDG429" s="91" t="s">
        <v>261</v>
      </c>
      <c r="HDH429" s="91" t="s">
        <v>261</v>
      </c>
      <c r="HDI429" s="91" t="s">
        <v>261</v>
      </c>
      <c r="HDJ429" s="91" t="s">
        <v>261</v>
      </c>
      <c r="HDK429" s="91" t="s">
        <v>261</v>
      </c>
      <c r="HDL429" s="91" t="s">
        <v>261</v>
      </c>
      <c r="HDM429" s="91" t="s">
        <v>261</v>
      </c>
      <c r="HDN429" s="91" t="s">
        <v>261</v>
      </c>
      <c r="HDO429" s="91" t="s">
        <v>261</v>
      </c>
      <c r="HDP429" s="91" t="s">
        <v>261</v>
      </c>
      <c r="HDQ429" s="91" t="s">
        <v>261</v>
      </c>
      <c r="HDR429" s="91" t="s">
        <v>261</v>
      </c>
      <c r="HDS429" s="91" t="s">
        <v>261</v>
      </c>
      <c r="HDT429" s="91" t="s">
        <v>261</v>
      </c>
      <c r="HDU429" s="91" t="s">
        <v>261</v>
      </c>
      <c r="HDV429" s="91" t="s">
        <v>261</v>
      </c>
      <c r="HDW429" s="91" t="s">
        <v>261</v>
      </c>
      <c r="HDX429" s="91" t="s">
        <v>261</v>
      </c>
      <c r="HDY429" s="91" t="s">
        <v>261</v>
      </c>
      <c r="HDZ429" s="91" t="s">
        <v>261</v>
      </c>
      <c r="HEA429" s="91" t="s">
        <v>261</v>
      </c>
      <c r="HEB429" s="91" t="s">
        <v>261</v>
      </c>
      <c r="HEC429" s="91" t="s">
        <v>261</v>
      </c>
      <c r="HED429" s="91" t="s">
        <v>261</v>
      </c>
      <c r="HEE429" s="91" t="s">
        <v>261</v>
      </c>
      <c r="HEF429" s="91" t="s">
        <v>261</v>
      </c>
      <c r="HEG429" s="91" t="s">
        <v>261</v>
      </c>
      <c r="HEH429" s="91" t="s">
        <v>261</v>
      </c>
      <c r="HEI429" s="91" t="s">
        <v>261</v>
      </c>
      <c r="HEJ429" s="91" t="s">
        <v>261</v>
      </c>
      <c r="HEK429" s="91" t="s">
        <v>261</v>
      </c>
      <c r="HEL429" s="91" t="s">
        <v>261</v>
      </c>
      <c r="HEM429" s="91" t="s">
        <v>261</v>
      </c>
      <c r="HEN429" s="91" t="s">
        <v>261</v>
      </c>
      <c r="HEO429" s="91" t="s">
        <v>261</v>
      </c>
      <c r="HEP429" s="91" t="s">
        <v>261</v>
      </c>
      <c r="HEQ429" s="91" t="s">
        <v>261</v>
      </c>
      <c r="HER429" s="91" t="s">
        <v>261</v>
      </c>
      <c r="HES429" s="91" t="s">
        <v>261</v>
      </c>
      <c r="HET429" s="91" t="s">
        <v>261</v>
      </c>
      <c r="HEU429" s="91" t="s">
        <v>261</v>
      </c>
      <c r="HEV429" s="91" t="s">
        <v>261</v>
      </c>
      <c r="HEW429" s="91" t="s">
        <v>261</v>
      </c>
      <c r="HEX429" s="91" t="s">
        <v>261</v>
      </c>
      <c r="HEY429" s="91" t="s">
        <v>261</v>
      </c>
      <c r="HEZ429" s="91" t="s">
        <v>261</v>
      </c>
      <c r="HFA429" s="91" t="s">
        <v>261</v>
      </c>
      <c r="HFB429" s="91" t="s">
        <v>261</v>
      </c>
      <c r="HFC429" s="91" t="s">
        <v>261</v>
      </c>
      <c r="HFD429" s="91" t="s">
        <v>261</v>
      </c>
      <c r="HFE429" s="91" t="s">
        <v>261</v>
      </c>
      <c r="HFF429" s="91" t="s">
        <v>261</v>
      </c>
      <c r="HFG429" s="91" t="s">
        <v>261</v>
      </c>
      <c r="HFH429" s="91" t="s">
        <v>261</v>
      </c>
      <c r="HFI429" s="91" t="s">
        <v>261</v>
      </c>
      <c r="HFJ429" s="91" t="s">
        <v>261</v>
      </c>
      <c r="HFK429" s="91" t="s">
        <v>261</v>
      </c>
      <c r="HFL429" s="91" t="s">
        <v>261</v>
      </c>
      <c r="HFM429" s="91" t="s">
        <v>261</v>
      </c>
      <c r="HFN429" s="91" t="s">
        <v>261</v>
      </c>
      <c r="HFO429" s="91" t="s">
        <v>261</v>
      </c>
      <c r="HFP429" s="91" t="s">
        <v>261</v>
      </c>
      <c r="HFQ429" s="91" t="s">
        <v>261</v>
      </c>
      <c r="HFR429" s="91" t="s">
        <v>261</v>
      </c>
      <c r="HFS429" s="91" t="s">
        <v>261</v>
      </c>
      <c r="HFT429" s="91" t="s">
        <v>261</v>
      </c>
      <c r="HFU429" s="91" t="s">
        <v>261</v>
      </c>
      <c r="HFV429" s="91" t="s">
        <v>261</v>
      </c>
      <c r="HFW429" s="91" t="s">
        <v>261</v>
      </c>
      <c r="HFX429" s="91" t="s">
        <v>261</v>
      </c>
      <c r="HFY429" s="91" t="s">
        <v>261</v>
      </c>
      <c r="HFZ429" s="91" t="s">
        <v>261</v>
      </c>
      <c r="HGA429" s="91" t="s">
        <v>261</v>
      </c>
      <c r="HGB429" s="91" t="s">
        <v>261</v>
      </c>
      <c r="HGC429" s="91" t="s">
        <v>261</v>
      </c>
      <c r="HGD429" s="91" t="s">
        <v>261</v>
      </c>
      <c r="HGE429" s="91" t="s">
        <v>261</v>
      </c>
      <c r="HGF429" s="91" t="s">
        <v>261</v>
      </c>
      <c r="HGG429" s="91" t="s">
        <v>261</v>
      </c>
      <c r="HGH429" s="91" t="s">
        <v>261</v>
      </c>
      <c r="HGI429" s="91" t="s">
        <v>261</v>
      </c>
      <c r="HGJ429" s="91" t="s">
        <v>261</v>
      </c>
      <c r="HGK429" s="91" t="s">
        <v>261</v>
      </c>
      <c r="HGL429" s="91" t="s">
        <v>261</v>
      </c>
      <c r="HGM429" s="91" t="s">
        <v>261</v>
      </c>
      <c r="HGN429" s="91" t="s">
        <v>261</v>
      </c>
      <c r="HGO429" s="91" t="s">
        <v>261</v>
      </c>
      <c r="HGP429" s="91" t="s">
        <v>261</v>
      </c>
      <c r="HGQ429" s="91" t="s">
        <v>261</v>
      </c>
      <c r="HGR429" s="91" t="s">
        <v>261</v>
      </c>
      <c r="HGS429" s="91" t="s">
        <v>261</v>
      </c>
      <c r="HGT429" s="91" t="s">
        <v>261</v>
      </c>
      <c r="HGU429" s="91" t="s">
        <v>261</v>
      </c>
      <c r="HGV429" s="91" t="s">
        <v>261</v>
      </c>
      <c r="HGW429" s="91" t="s">
        <v>261</v>
      </c>
      <c r="HGX429" s="91" t="s">
        <v>261</v>
      </c>
      <c r="HGY429" s="91" t="s">
        <v>261</v>
      </c>
      <c r="HGZ429" s="91" t="s">
        <v>261</v>
      </c>
      <c r="HHA429" s="91" t="s">
        <v>261</v>
      </c>
      <c r="HHB429" s="91" t="s">
        <v>261</v>
      </c>
      <c r="HHC429" s="91" t="s">
        <v>261</v>
      </c>
      <c r="HHD429" s="91" t="s">
        <v>261</v>
      </c>
      <c r="HHE429" s="91" t="s">
        <v>261</v>
      </c>
      <c r="HHF429" s="91" t="s">
        <v>261</v>
      </c>
      <c r="HHG429" s="91" t="s">
        <v>261</v>
      </c>
      <c r="HHH429" s="91" t="s">
        <v>261</v>
      </c>
      <c r="HHI429" s="91" t="s">
        <v>261</v>
      </c>
      <c r="HHJ429" s="91" t="s">
        <v>261</v>
      </c>
      <c r="HHK429" s="91" t="s">
        <v>261</v>
      </c>
      <c r="HHL429" s="91" t="s">
        <v>261</v>
      </c>
      <c r="HHM429" s="91" t="s">
        <v>261</v>
      </c>
      <c r="HHN429" s="91" t="s">
        <v>261</v>
      </c>
      <c r="HHO429" s="91" t="s">
        <v>261</v>
      </c>
      <c r="HHP429" s="91" t="s">
        <v>261</v>
      </c>
      <c r="HHQ429" s="91" t="s">
        <v>261</v>
      </c>
      <c r="HHR429" s="91" t="s">
        <v>261</v>
      </c>
      <c r="HHS429" s="91" t="s">
        <v>261</v>
      </c>
      <c r="HHT429" s="91" t="s">
        <v>261</v>
      </c>
      <c r="HHU429" s="91" t="s">
        <v>261</v>
      </c>
      <c r="HHV429" s="91" t="s">
        <v>261</v>
      </c>
      <c r="HHW429" s="91" t="s">
        <v>261</v>
      </c>
      <c r="HHX429" s="91" t="s">
        <v>261</v>
      </c>
      <c r="HHY429" s="91" t="s">
        <v>261</v>
      </c>
      <c r="HHZ429" s="91" t="s">
        <v>261</v>
      </c>
      <c r="HIA429" s="91" t="s">
        <v>261</v>
      </c>
      <c r="HIB429" s="91" t="s">
        <v>261</v>
      </c>
      <c r="HIC429" s="91" t="s">
        <v>261</v>
      </c>
      <c r="HID429" s="91" t="s">
        <v>261</v>
      </c>
      <c r="HIE429" s="91" t="s">
        <v>261</v>
      </c>
      <c r="HIF429" s="91" t="s">
        <v>261</v>
      </c>
      <c r="HIG429" s="91" t="s">
        <v>261</v>
      </c>
      <c r="HIH429" s="91" t="s">
        <v>261</v>
      </c>
      <c r="HII429" s="91" t="s">
        <v>261</v>
      </c>
      <c r="HIJ429" s="91" t="s">
        <v>261</v>
      </c>
      <c r="HIK429" s="91" t="s">
        <v>261</v>
      </c>
      <c r="HIL429" s="91" t="s">
        <v>261</v>
      </c>
      <c r="HIM429" s="91" t="s">
        <v>261</v>
      </c>
      <c r="HIN429" s="91" t="s">
        <v>261</v>
      </c>
      <c r="HIO429" s="91" t="s">
        <v>261</v>
      </c>
      <c r="HIP429" s="91" t="s">
        <v>261</v>
      </c>
      <c r="HIQ429" s="91" t="s">
        <v>261</v>
      </c>
      <c r="HIR429" s="91" t="s">
        <v>261</v>
      </c>
      <c r="HIS429" s="91" t="s">
        <v>261</v>
      </c>
      <c r="HIT429" s="91" t="s">
        <v>261</v>
      </c>
      <c r="HIU429" s="91" t="s">
        <v>261</v>
      </c>
      <c r="HIV429" s="91" t="s">
        <v>261</v>
      </c>
      <c r="HIW429" s="91" t="s">
        <v>261</v>
      </c>
      <c r="HIX429" s="91" t="s">
        <v>261</v>
      </c>
      <c r="HIY429" s="91" t="s">
        <v>261</v>
      </c>
      <c r="HIZ429" s="91" t="s">
        <v>261</v>
      </c>
      <c r="HJA429" s="91" t="s">
        <v>261</v>
      </c>
      <c r="HJB429" s="91" t="s">
        <v>261</v>
      </c>
      <c r="HJC429" s="91" t="s">
        <v>261</v>
      </c>
      <c r="HJD429" s="91" t="s">
        <v>261</v>
      </c>
      <c r="HJE429" s="91" t="s">
        <v>261</v>
      </c>
      <c r="HJF429" s="91" t="s">
        <v>261</v>
      </c>
      <c r="HJG429" s="91" t="s">
        <v>261</v>
      </c>
      <c r="HJH429" s="91" t="s">
        <v>261</v>
      </c>
      <c r="HJI429" s="91" t="s">
        <v>261</v>
      </c>
      <c r="HJJ429" s="91" t="s">
        <v>261</v>
      </c>
      <c r="HJK429" s="91" t="s">
        <v>261</v>
      </c>
      <c r="HJL429" s="91" t="s">
        <v>261</v>
      </c>
      <c r="HJM429" s="91" t="s">
        <v>261</v>
      </c>
      <c r="HJN429" s="91" t="s">
        <v>261</v>
      </c>
      <c r="HJO429" s="91" t="s">
        <v>261</v>
      </c>
      <c r="HJP429" s="91" t="s">
        <v>261</v>
      </c>
      <c r="HJQ429" s="91" t="s">
        <v>261</v>
      </c>
      <c r="HJR429" s="91" t="s">
        <v>261</v>
      </c>
      <c r="HJS429" s="91" t="s">
        <v>261</v>
      </c>
      <c r="HJT429" s="91" t="s">
        <v>261</v>
      </c>
      <c r="HJU429" s="91" t="s">
        <v>261</v>
      </c>
      <c r="HJV429" s="91" t="s">
        <v>261</v>
      </c>
      <c r="HJW429" s="91" t="s">
        <v>261</v>
      </c>
      <c r="HJX429" s="91" t="s">
        <v>261</v>
      </c>
      <c r="HJY429" s="91" t="s">
        <v>261</v>
      </c>
      <c r="HJZ429" s="91" t="s">
        <v>261</v>
      </c>
      <c r="HKA429" s="91" t="s">
        <v>261</v>
      </c>
      <c r="HKB429" s="91" t="s">
        <v>261</v>
      </c>
      <c r="HKC429" s="91" t="s">
        <v>261</v>
      </c>
      <c r="HKD429" s="91" t="s">
        <v>261</v>
      </c>
      <c r="HKE429" s="91" t="s">
        <v>261</v>
      </c>
      <c r="HKF429" s="91" t="s">
        <v>261</v>
      </c>
      <c r="HKG429" s="91" t="s">
        <v>261</v>
      </c>
      <c r="HKH429" s="91" t="s">
        <v>261</v>
      </c>
      <c r="HKI429" s="91" t="s">
        <v>261</v>
      </c>
      <c r="HKJ429" s="91" t="s">
        <v>261</v>
      </c>
      <c r="HKK429" s="91" t="s">
        <v>261</v>
      </c>
      <c r="HKL429" s="91" t="s">
        <v>261</v>
      </c>
      <c r="HKM429" s="91" t="s">
        <v>261</v>
      </c>
      <c r="HKN429" s="91" t="s">
        <v>261</v>
      </c>
      <c r="HKO429" s="91" t="s">
        <v>261</v>
      </c>
      <c r="HKP429" s="91" t="s">
        <v>261</v>
      </c>
      <c r="HKQ429" s="91" t="s">
        <v>261</v>
      </c>
      <c r="HKR429" s="91" t="s">
        <v>261</v>
      </c>
      <c r="HKS429" s="91" t="s">
        <v>261</v>
      </c>
      <c r="HKT429" s="91" t="s">
        <v>261</v>
      </c>
      <c r="HKU429" s="91" t="s">
        <v>261</v>
      </c>
      <c r="HKV429" s="91" t="s">
        <v>261</v>
      </c>
      <c r="HKW429" s="91" t="s">
        <v>261</v>
      </c>
      <c r="HKX429" s="91" t="s">
        <v>261</v>
      </c>
      <c r="HKY429" s="91" t="s">
        <v>261</v>
      </c>
      <c r="HKZ429" s="91" t="s">
        <v>261</v>
      </c>
      <c r="HLA429" s="91" t="s">
        <v>261</v>
      </c>
      <c r="HLB429" s="91" t="s">
        <v>261</v>
      </c>
      <c r="HLC429" s="91" t="s">
        <v>261</v>
      </c>
      <c r="HLD429" s="91" t="s">
        <v>261</v>
      </c>
      <c r="HLE429" s="91" t="s">
        <v>261</v>
      </c>
      <c r="HLF429" s="91" t="s">
        <v>261</v>
      </c>
      <c r="HLG429" s="91" t="s">
        <v>261</v>
      </c>
      <c r="HLH429" s="91" t="s">
        <v>261</v>
      </c>
      <c r="HLI429" s="91" t="s">
        <v>261</v>
      </c>
      <c r="HLJ429" s="91" t="s">
        <v>261</v>
      </c>
      <c r="HLK429" s="91" t="s">
        <v>261</v>
      </c>
      <c r="HLL429" s="91" t="s">
        <v>261</v>
      </c>
      <c r="HLM429" s="91" t="s">
        <v>261</v>
      </c>
      <c r="HLN429" s="91" t="s">
        <v>261</v>
      </c>
      <c r="HLO429" s="91" t="s">
        <v>261</v>
      </c>
      <c r="HLP429" s="91" t="s">
        <v>261</v>
      </c>
      <c r="HLQ429" s="91" t="s">
        <v>261</v>
      </c>
      <c r="HLR429" s="91" t="s">
        <v>261</v>
      </c>
      <c r="HLS429" s="91" t="s">
        <v>261</v>
      </c>
      <c r="HLT429" s="91" t="s">
        <v>261</v>
      </c>
      <c r="HLU429" s="91" t="s">
        <v>261</v>
      </c>
      <c r="HLV429" s="91" t="s">
        <v>261</v>
      </c>
      <c r="HLW429" s="91" t="s">
        <v>261</v>
      </c>
      <c r="HLX429" s="91" t="s">
        <v>261</v>
      </c>
      <c r="HLY429" s="91" t="s">
        <v>261</v>
      </c>
      <c r="HLZ429" s="91" t="s">
        <v>261</v>
      </c>
      <c r="HMA429" s="91" t="s">
        <v>261</v>
      </c>
      <c r="HMB429" s="91" t="s">
        <v>261</v>
      </c>
      <c r="HMC429" s="91" t="s">
        <v>261</v>
      </c>
      <c r="HMD429" s="91" t="s">
        <v>261</v>
      </c>
      <c r="HME429" s="91" t="s">
        <v>261</v>
      </c>
      <c r="HMF429" s="91" t="s">
        <v>261</v>
      </c>
      <c r="HMG429" s="91" t="s">
        <v>261</v>
      </c>
      <c r="HMH429" s="91" t="s">
        <v>261</v>
      </c>
      <c r="HMI429" s="91" t="s">
        <v>261</v>
      </c>
      <c r="HMJ429" s="91" t="s">
        <v>261</v>
      </c>
      <c r="HMK429" s="91" t="s">
        <v>261</v>
      </c>
      <c r="HML429" s="91" t="s">
        <v>261</v>
      </c>
      <c r="HMM429" s="91" t="s">
        <v>261</v>
      </c>
      <c r="HMN429" s="91" t="s">
        <v>261</v>
      </c>
      <c r="HMO429" s="91" t="s">
        <v>261</v>
      </c>
      <c r="HMP429" s="91" t="s">
        <v>261</v>
      </c>
      <c r="HMQ429" s="91" t="s">
        <v>261</v>
      </c>
      <c r="HMR429" s="91" t="s">
        <v>261</v>
      </c>
      <c r="HMS429" s="91" t="s">
        <v>261</v>
      </c>
      <c r="HMT429" s="91" t="s">
        <v>261</v>
      </c>
      <c r="HMU429" s="91" t="s">
        <v>261</v>
      </c>
      <c r="HMV429" s="91" t="s">
        <v>261</v>
      </c>
      <c r="HMW429" s="91" t="s">
        <v>261</v>
      </c>
      <c r="HMX429" s="91" t="s">
        <v>261</v>
      </c>
      <c r="HMY429" s="91" t="s">
        <v>261</v>
      </c>
      <c r="HMZ429" s="91" t="s">
        <v>261</v>
      </c>
      <c r="HNA429" s="91" t="s">
        <v>261</v>
      </c>
      <c r="HNB429" s="91" t="s">
        <v>261</v>
      </c>
      <c r="HNC429" s="91" t="s">
        <v>261</v>
      </c>
      <c r="HND429" s="91" t="s">
        <v>261</v>
      </c>
      <c r="HNE429" s="91" t="s">
        <v>261</v>
      </c>
      <c r="HNF429" s="91" t="s">
        <v>261</v>
      </c>
      <c r="HNG429" s="91" t="s">
        <v>261</v>
      </c>
      <c r="HNH429" s="91" t="s">
        <v>261</v>
      </c>
      <c r="HNI429" s="91" t="s">
        <v>261</v>
      </c>
      <c r="HNJ429" s="91" t="s">
        <v>261</v>
      </c>
      <c r="HNK429" s="91" t="s">
        <v>261</v>
      </c>
      <c r="HNL429" s="91" t="s">
        <v>261</v>
      </c>
      <c r="HNM429" s="91" t="s">
        <v>261</v>
      </c>
      <c r="HNN429" s="91" t="s">
        <v>261</v>
      </c>
      <c r="HNO429" s="91" t="s">
        <v>261</v>
      </c>
      <c r="HNP429" s="91" t="s">
        <v>261</v>
      </c>
      <c r="HNQ429" s="91" t="s">
        <v>261</v>
      </c>
      <c r="HNR429" s="91" t="s">
        <v>261</v>
      </c>
      <c r="HNS429" s="91" t="s">
        <v>261</v>
      </c>
      <c r="HNT429" s="91" t="s">
        <v>261</v>
      </c>
      <c r="HNU429" s="91" t="s">
        <v>261</v>
      </c>
      <c r="HNV429" s="91" t="s">
        <v>261</v>
      </c>
      <c r="HNW429" s="91" t="s">
        <v>261</v>
      </c>
      <c r="HNX429" s="91" t="s">
        <v>261</v>
      </c>
      <c r="HNY429" s="91" t="s">
        <v>261</v>
      </c>
      <c r="HNZ429" s="91" t="s">
        <v>261</v>
      </c>
      <c r="HOA429" s="91" t="s">
        <v>261</v>
      </c>
      <c r="HOB429" s="91" t="s">
        <v>261</v>
      </c>
      <c r="HOC429" s="91" t="s">
        <v>261</v>
      </c>
      <c r="HOD429" s="91" t="s">
        <v>261</v>
      </c>
      <c r="HOE429" s="91" t="s">
        <v>261</v>
      </c>
      <c r="HOF429" s="91" t="s">
        <v>261</v>
      </c>
      <c r="HOG429" s="91" t="s">
        <v>261</v>
      </c>
      <c r="HOH429" s="91" t="s">
        <v>261</v>
      </c>
      <c r="HOI429" s="91" t="s">
        <v>261</v>
      </c>
      <c r="HOJ429" s="91" t="s">
        <v>261</v>
      </c>
      <c r="HOK429" s="91" t="s">
        <v>261</v>
      </c>
      <c r="HOL429" s="91" t="s">
        <v>261</v>
      </c>
      <c r="HOM429" s="91" t="s">
        <v>261</v>
      </c>
      <c r="HON429" s="91" t="s">
        <v>261</v>
      </c>
      <c r="HOO429" s="91" t="s">
        <v>261</v>
      </c>
      <c r="HOP429" s="91" t="s">
        <v>261</v>
      </c>
      <c r="HOQ429" s="91" t="s">
        <v>261</v>
      </c>
      <c r="HOR429" s="91" t="s">
        <v>261</v>
      </c>
      <c r="HOS429" s="91" t="s">
        <v>261</v>
      </c>
      <c r="HOT429" s="91" t="s">
        <v>261</v>
      </c>
      <c r="HOU429" s="91" t="s">
        <v>261</v>
      </c>
      <c r="HOV429" s="91" t="s">
        <v>261</v>
      </c>
      <c r="HOW429" s="91" t="s">
        <v>261</v>
      </c>
      <c r="HOX429" s="91" t="s">
        <v>261</v>
      </c>
      <c r="HOY429" s="91" t="s">
        <v>261</v>
      </c>
      <c r="HOZ429" s="91" t="s">
        <v>261</v>
      </c>
      <c r="HPA429" s="91" t="s">
        <v>261</v>
      </c>
      <c r="HPB429" s="91" t="s">
        <v>261</v>
      </c>
      <c r="HPC429" s="91" t="s">
        <v>261</v>
      </c>
      <c r="HPD429" s="91" t="s">
        <v>261</v>
      </c>
      <c r="HPE429" s="91" t="s">
        <v>261</v>
      </c>
      <c r="HPF429" s="91" t="s">
        <v>261</v>
      </c>
      <c r="HPG429" s="91" t="s">
        <v>261</v>
      </c>
      <c r="HPH429" s="91" t="s">
        <v>261</v>
      </c>
      <c r="HPI429" s="91" t="s">
        <v>261</v>
      </c>
      <c r="HPJ429" s="91" t="s">
        <v>261</v>
      </c>
      <c r="HPK429" s="91" t="s">
        <v>261</v>
      </c>
      <c r="HPL429" s="91" t="s">
        <v>261</v>
      </c>
      <c r="HPM429" s="91" t="s">
        <v>261</v>
      </c>
      <c r="HPN429" s="91" t="s">
        <v>261</v>
      </c>
      <c r="HPO429" s="91" t="s">
        <v>261</v>
      </c>
      <c r="HPP429" s="91" t="s">
        <v>261</v>
      </c>
      <c r="HPQ429" s="91" t="s">
        <v>261</v>
      </c>
      <c r="HPR429" s="91" t="s">
        <v>261</v>
      </c>
      <c r="HPS429" s="91" t="s">
        <v>261</v>
      </c>
      <c r="HPT429" s="91" t="s">
        <v>261</v>
      </c>
      <c r="HPU429" s="91" t="s">
        <v>261</v>
      </c>
      <c r="HPV429" s="91" t="s">
        <v>261</v>
      </c>
      <c r="HPW429" s="91" t="s">
        <v>261</v>
      </c>
      <c r="HPX429" s="91" t="s">
        <v>261</v>
      </c>
      <c r="HPY429" s="91" t="s">
        <v>261</v>
      </c>
      <c r="HPZ429" s="91" t="s">
        <v>261</v>
      </c>
      <c r="HQA429" s="91" t="s">
        <v>261</v>
      </c>
      <c r="HQB429" s="91" t="s">
        <v>261</v>
      </c>
      <c r="HQC429" s="91" t="s">
        <v>261</v>
      </c>
      <c r="HQD429" s="91" t="s">
        <v>261</v>
      </c>
      <c r="HQE429" s="91" t="s">
        <v>261</v>
      </c>
      <c r="HQF429" s="91" t="s">
        <v>261</v>
      </c>
      <c r="HQG429" s="91" t="s">
        <v>261</v>
      </c>
      <c r="HQH429" s="91" t="s">
        <v>261</v>
      </c>
      <c r="HQI429" s="91" t="s">
        <v>261</v>
      </c>
      <c r="HQJ429" s="91" t="s">
        <v>261</v>
      </c>
      <c r="HQK429" s="91" t="s">
        <v>261</v>
      </c>
      <c r="HQL429" s="91" t="s">
        <v>261</v>
      </c>
      <c r="HQM429" s="91" t="s">
        <v>261</v>
      </c>
      <c r="HQN429" s="91" t="s">
        <v>261</v>
      </c>
      <c r="HQO429" s="91" t="s">
        <v>261</v>
      </c>
      <c r="HQP429" s="91" t="s">
        <v>261</v>
      </c>
      <c r="HQQ429" s="91" t="s">
        <v>261</v>
      </c>
      <c r="HQR429" s="91" t="s">
        <v>261</v>
      </c>
      <c r="HQS429" s="91" t="s">
        <v>261</v>
      </c>
      <c r="HQT429" s="91" t="s">
        <v>261</v>
      </c>
      <c r="HQU429" s="91" t="s">
        <v>261</v>
      </c>
      <c r="HQV429" s="91" t="s">
        <v>261</v>
      </c>
      <c r="HQW429" s="91" t="s">
        <v>261</v>
      </c>
      <c r="HQX429" s="91" t="s">
        <v>261</v>
      </c>
      <c r="HQY429" s="91" t="s">
        <v>261</v>
      </c>
      <c r="HQZ429" s="91" t="s">
        <v>261</v>
      </c>
      <c r="HRA429" s="91" t="s">
        <v>261</v>
      </c>
      <c r="HRB429" s="91" t="s">
        <v>261</v>
      </c>
      <c r="HRC429" s="91" t="s">
        <v>261</v>
      </c>
      <c r="HRD429" s="91" t="s">
        <v>261</v>
      </c>
      <c r="HRE429" s="91" t="s">
        <v>261</v>
      </c>
      <c r="HRF429" s="91" t="s">
        <v>261</v>
      </c>
      <c r="HRG429" s="91" t="s">
        <v>261</v>
      </c>
      <c r="HRH429" s="91" t="s">
        <v>261</v>
      </c>
      <c r="HRI429" s="91" t="s">
        <v>261</v>
      </c>
      <c r="HRJ429" s="91" t="s">
        <v>261</v>
      </c>
      <c r="HRK429" s="91" t="s">
        <v>261</v>
      </c>
      <c r="HRL429" s="91" t="s">
        <v>261</v>
      </c>
      <c r="HRM429" s="91" t="s">
        <v>261</v>
      </c>
      <c r="HRN429" s="91" t="s">
        <v>261</v>
      </c>
      <c r="HRO429" s="91" t="s">
        <v>261</v>
      </c>
      <c r="HRP429" s="91" t="s">
        <v>261</v>
      </c>
      <c r="HRQ429" s="91" t="s">
        <v>261</v>
      </c>
      <c r="HRR429" s="91" t="s">
        <v>261</v>
      </c>
      <c r="HRS429" s="91" t="s">
        <v>261</v>
      </c>
      <c r="HRT429" s="91" t="s">
        <v>261</v>
      </c>
      <c r="HRU429" s="91" t="s">
        <v>261</v>
      </c>
      <c r="HRV429" s="91" t="s">
        <v>261</v>
      </c>
      <c r="HRW429" s="91" t="s">
        <v>261</v>
      </c>
      <c r="HRX429" s="91" t="s">
        <v>261</v>
      </c>
      <c r="HRY429" s="91" t="s">
        <v>261</v>
      </c>
      <c r="HRZ429" s="91" t="s">
        <v>261</v>
      </c>
      <c r="HSA429" s="91" t="s">
        <v>261</v>
      </c>
      <c r="HSB429" s="91" t="s">
        <v>261</v>
      </c>
      <c r="HSC429" s="91" t="s">
        <v>261</v>
      </c>
      <c r="HSD429" s="91" t="s">
        <v>261</v>
      </c>
      <c r="HSE429" s="91" t="s">
        <v>261</v>
      </c>
      <c r="HSF429" s="91" t="s">
        <v>261</v>
      </c>
      <c r="HSG429" s="91" t="s">
        <v>261</v>
      </c>
      <c r="HSH429" s="91" t="s">
        <v>261</v>
      </c>
      <c r="HSI429" s="91" t="s">
        <v>261</v>
      </c>
      <c r="HSJ429" s="91" t="s">
        <v>261</v>
      </c>
      <c r="HSK429" s="91" t="s">
        <v>261</v>
      </c>
      <c r="HSL429" s="91" t="s">
        <v>261</v>
      </c>
      <c r="HSM429" s="91" t="s">
        <v>261</v>
      </c>
      <c r="HSN429" s="91" t="s">
        <v>261</v>
      </c>
      <c r="HSO429" s="91" t="s">
        <v>261</v>
      </c>
      <c r="HSP429" s="91" t="s">
        <v>261</v>
      </c>
      <c r="HSQ429" s="91" t="s">
        <v>261</v>
      </c>
      <c r="HSR429" s="91" t="s">
        <v>261</v>
      </c>
      <c r="HSS429" s="91" t="s">
        <v>261</v>
      </c>
      <c r="HST429" s="91" t="s">
        <v>261</v>
      </c>
      <c r="HSU429" s="91" t="s">
        <v>261</v>
      </c>
      <c r="HSV429" s="91" t="s">
        <v>261</v>
      </c>
      <c r="HSW429" s="91" t="s">
        <v>261</v>
      </c>
      <c r="HSX429" s="91" t="s">
        <v>261</v>
      </c>
      <c r="HSY429" s="91" t="s">
        <v>261</v>
      </c>
      <c r="HSZ429" s="91" t="s">
        <v>261</v>
      </c>
      <c r="HTA429" s="91" t="s">
        <v>261</v>
      </c>
      <c r="HTB429" s="91" t="s">
        <v>261</v>
      </c>
      <c r="HTC429" s="91" t="s">
        <v>261</v>
      </c>
      <c r="HTD429" s="91" t="s">
        <v>261</v>
      </c>
      <c r="HTE429" s="91" t="s">
        <v>261</v>
      </c>
      <c r="HTF429" s="91" t="s">
        <v>261</v>
      </c>
      <c r="HTG429" s="91" t="s">
        <v>261</v>
      </c>
      <c r="HTH429" s="91" t="s">
        <v>261</v>
      </c>
      <c r="HTI429" s="91" t="s">
        <v>261</v>
      </c>
      <c r="HTJ429" s="91" t="s">
        <v>261</v>
      </c>
      <c r="HTK429" s="91" t="s">
        <v>261</v>
      </c>
      <c r="HTL429" s="91" t="s">
        <v>261</v>
      </c>
      <c r="HTM429" s="91" t="s">
        <v>261</v>
      </c>
      <c r="HTN429" s="91" t="s">
        <v>261</v>
      </c>
      <c r="HTO429" s="91" t="s">
        <v>261</v>
      </c>
      <c r="HTP429" s="91" t="s">
        <v>261</v>
      </c>
      <c r="HTQ429" s="91" t="s">
        <v>261</v>
      </c>
      <c r="HTR429" s="91" t="s">
        <v>261</v>
      </c>
      <c r="HTS429" s="91" t="s">
        <v>261</v>
      </c>
      <c r="HTT429" s="91" t="s">
        <v>261</v>
      </c>
      <c r="HTU429" s="91" t="s">
        <v>261</v>
      </c>
      <c r="HTV429" s="91" t="s">
        <v>261</v>
      </c>
      <c r="HTW429" s="91" t="s">
        <v>261</v>
      </c>
      <c r="HTX429" s="91" t="s">
        <v>261</v>
      </c>
      <c r="HTY429" s="91" t="s">
        <v>261</v>
      </c>
      <c r="HTZ429" s="91" t="s">
        <v>261</v>
      </c>
      <c r="HUA429" s="91" t="s">
        <v>261</v>
      </c>
      <c r="HUB429" s="91" t="s">
        <v>261</v>
      </c>
      <c r="HUC429" s="91" t="s">
        <v>261</v>
      </c>
      <c r="HUD429" s="91" t="s">
        <v>261</v>
      </c>
      <c r="HUE429" s="91" t="s">
        <v>261</v>
      </c>
      <c r="HUF429" s="91" t="s">
        <v>261</v>
      </c>
      <c r="HUG429" s="91" t="s">
        <v>261</v>
      </c>
      <c r="HUH429" s="91" t="s">
        <v>261</v>
      </c>
      <c r="HUI429" s="91" t="s">
        <v>261</v>
      </c>
      <c r="HUJ429" s="91" t="s">
        <v>261</v>
      </c>
      <c r="HUK429" s="91" t="s">
        <v>261</v>
      </c>
      <c r="HUL429" s="91" t="s">
        <v>261</v>
      </c>
      <c r="HUM429" s="91" t="s">
        <v>261</v>
      </c>
      <c r="HUN429" s="91" t="s">
        <v>261</v>
      </c>
      <c r="HUO429" s="91" t="s">
        <v>261</v>
      </c>
      <c r="HUP429" s="91" t="s">
        <v>261</v>
      </c>
      <c r="HUQ429" s="91" t="s">
        <v>261</v>
      </c>
      <c r="HUR429" s="91" t="s">
        <v>261</v>
      </c>
      <c r="HUS429" s="91" t="s">
        <v>261</v>
      </c>
      <c r="HUT429" s="91" t="s">
        <v>261</v>
      </c>
      <c r="HUU429" s="91" t="s">
        <v>261</v>
      </c>
      <c r="HUV429" s="91" t="s">
        <v>261</v>
      </c>
      <c r="HUW429" s="91" t="s">
        <v>261</v>
      </c>
      <c r="HUX429" s="91" t="s">
        <v>261</v>
      </c>
      <c r="HUY429" s="91" t="s">
        <v>261</v>
      </c>
      <c r="HUZ429" s="91" t="s">
        <v>261</v>
      </c>
      <c r="HVA429" s="91" t="s">
        <v>261</v>
      </c>
      <c r="HVB429" s="91" t="s">
        <v>261</v>
      </c>
      <c r="HVC429" s="91" t="s">
        <v>261</v>
      </c>
      <c r="HVD429" s="91" t="s">
        <v>261</v>
      </c>
      <c r="HVE429" s="91" t="s">
        <v>261</v>
      </c>
      <c r="HVF429" s="91" t="s">
        <v>261</v>
      </c>
      <c r="HVG429" s="91" t="s">
        <v>261</v>
      </c>
      <c r="HVH429" s="91" t="s">
        <v>261</v>
      </c>
      <c r="HVI429" s="91" t="s">
        <v>261</v>
      </c>
      <c r="HVJ429" s="91" t="s">
        <v>261</v>
      </c>
      <c r="HVK429" s="91" t="s">
        <v>261</v>
      </c>
      <c r="HVL429" s="91" t="s">
        <v>261</v>
      </c>
      <c r="HVM429" s="91" t="s">
        <v>261</v>
      </c>
      <c r="HVN429" s="91" t="s">
        <v>261</v>
      </c>
      <c r="HVO429" s="91" t="s">
        <v>261</v>
      </c>
      <c r="HVP429" s="91" t="s">
        <v>261</v>
      </c>
      <c r="HVQ429" s="91" t="s">
        <v>261</v>
      </c>
      <c r="HVR429" s="91" t="s">
        <v>261</v>
      </c>
      <c r="HVS429" s="91" t="s">
        <v>261</v>
      </c>
      <c r="HVT429" s="91" t="s">
        <v>261</v>
      </c>
      <c r="HVU429" s="91" t="s">
        <v>261</v>
      </c>
      <c r="HVV429" s="91" t="s">
        <v>261</v>
      </c>
      <c r="HVW429" s="91" t="s">
        <v>261</v>
      </c>
      <c r="HVX429" s="91" t="s">
        <v>261</v>
      </c>
      <c r="HVY429" s="91" t="s">
        <v>261</v>
      </c>
      <c r="HVZ429" s="91" t="s">
        <v>261</v>
      </c>
      <c r="HWA429" s="91" t="s">
        <v>261</v>
      </c>
      <c r="HWB429" s="91" t="s">
        <v>261</v>
      </c>
      <c r="HWC429" s="91" t="s">
        <v>261</v>
      </c>
      <c r="HWD429" s="91" t="s">
        <v>261</v>
      </c>
      <c r="HWE429" s="91" t="s">
        <v>261</v>
      </c>
      <c r="HWF429" s="91" t="s">
        <v>261</v>
      </c>
      <c r="HWG429" s="91" t="s">
        <v>261</v>
      </c>
      <c r="HWH429" s="91" t="s">
        <v>261</v>
      </c>
      <c r="HWI429" s="91" t="s">
        <v>261</v>
      </c>
      <c r="HWJ429" s="91" t="s">
        <v>261</v>
      </c>
      <c r="HWK429" s="91" t="s">
        <v>261</v>
      </c>
      <c r="HWL429" s="91" t="s">
        <v>261</v>
      </c>
      <c r="HWM429" s="91" t="s">
        <v>261</v>
      </c>
      <c r="HWN429" s="91" t="s">
        <v>261</v>
      </c>
      <c r="HWO429" s="91" t="s">
        <v>261</v>
      </c>
      <c r="HWP429" s="91" t="s">
        <v>261</v>
      </c>
      <c r="HWQ429" s="91" t="s">
        <v>261</v>
      </c>
      <c r="HWR429" s="91" t="s">
        <v>261</v>
      </c>
      <c r="HWS429" s="91" t="s">
        <v>261</v>
      </c>
      <c r="HWT429" s="91" t="s">
        <v>261</v>
      </c>
      <c r="HWU429" s="91" t="s">
        <v>261</v>
      </c>
      <c r="HWV429" s="91" t="s">
        <v>261</v>
      </c>
      <c r="HWW429" s="91" t="s">
        <v>261</v>
      </c>
      <c r="HWX429" s="91" t="s">
        <v>261</v>
      </c>
      <c r="HWY429" s="91" t="s">
        <v>261</v>
      </c>
      <c r="HWZ429" s="91" t="s">
        <v>261</v>
      </c>
      <c r="HXA429" s="91" t="s">
        <v>261</v>
      </c>
      <c r="HXB429" s="91" t="s">
        <v>261</v>
      </c>
      <c r="HXC429" s="91" t="s">
        <v>261</v>
      </c>
      <c r="HXD429" s="91" t="s">
        <v>261</v>
      </c>
      <c r="HXE429" s="91" t="s">
        <v>261</v>
      </c>
      <c r="HXF429" s="91" t="s">
        <v>261</v>
      </c>
      <c r="HXG429" s="91" t="s">
        <v>261</v>
      </c>
      <c r="HXH429" s="91" t="s">
        <v>261</v>
      </c>
      <c r="HXI429" s="91" t="s">
        <v>261</v>
      </c>
      <c r="HXJ429" s="91" t="s">
        <v>261</v>
      </c>
      <c r="HXK429" s="91" t="s">
        <v>261</v>
      </c>
      <c r="HXL429" s="91" t="s">
        <v>261</v>
      </c>
      <c r="HXM429" s="91" t="s">
        <v>261</v>
      </c>
      <c r="HXN429" s="91" t="s">
        <v>261</v>
      </c>
      <c r="HXO429" s="91" t="s">
        <v>261</v>
      </c>
      <c r="HXP429" s="91" t="s">
        <v>261</v>
      </c>
      <c r="HXQ429" s="91" t="s">
        <v>261</v>
      </c>
      <c r="HXR429" s="91" t="s">
        <v>261</v>
      </c>
      <c r="HXS429" s="91" t="s">
        <v>261</v>
      </c>
      <c r="HXT429" s="91" t="s">
        <v>261</v>
      </c>
      <c r="HXU429" s="91" t="s">
        <v>261</v>
      </c>
      <c r="HXV429" s="91" t="s">
        <v>261</v>
      </c>
      <c r="HXW429" s="91" t="s">
        <v>261</v>
      </c>
      <c r="HXX429" s="91" t="s">
        <v>261</v>
      </c>
      <c r="HXY429" s="91" t="s">
        <v>261</v>
      </c>
      <c r="HXZ429" s="91" t="s">
        <v>261</v>
      </c>
      <c r="HYA429" s="91" t="s">
        <v>261</v>
      </c>
      <c r="HYB429" s="91" t="s">
        <v>261</v>
      </c>
      <c r="HYC429" s="91" t="s">
        <v>261</v>
      </c>
      <c r="HYD429" s="91" t="s">
        <v>261</v>
      </c>
      <c r="HYE429" s="91" t="s">
        <v>261</v>
      </c>
      <c r="HYF429" s="91" t="s">
        <v>261</v>
      </c>
      <c r="HYG429" s="91" t="s">
        <v>261</v>
      </c>
      <c r="HYH429" s="91" t="s">
        <v>261</v>
      </c>
      <c r="HYI429" s="91" t="s">
        <v>261</v>
      </c>
      <c r="HYJ429" s="91" t="s">
        <v>261</v>
      </c>
      <c r="HYK429" s="91" t="s">
        <v>261</v>
      </c>
      <c r="HYL429" s="91" t="s">
        <v>261</v>
      </c>
      <c r="HYM429" s="91" t="s">
        <v>261</v>
      </c>
      <c r="HYN429" s="91" t="s">
        <v>261</v>
      </c>
      <c r="HYO429" s="91" t="s">
        <v>261</v>
      </c>
      <c r="HYP429" s="91" t="s">
        <v>261</v>
      </c>
      <c r="HYQ429" s="91" t="s">
        <v>261</v>
      </c>
      <c r="HYR429" s="91" t="s">
        <v>261</v>
      </c>
      <c r="HYS429" s="91" t="s">
        <v>261</v>
      </c>
      <c r="HYT429" s="91" t="s">
        <v>261</v>
      </c>
      <c r="HYU429" s="91" t="s">
        <v>261</v>
      </c>
      <c r="HYV429" s="91" t="s">
        <v>261</v>
      </c>
      <c r="HYW429" s="91" t="s">
        <v>261</v>
      </c>
      <c r="HYX429" s="91" t="s">
        <v>261</v>
      </c>
      <c r="HYY429" s="91" t="s">
        <v>261</v>
      </c>
      <c r="HYZ429" s="91" t="s">
        <v>261</v>
      </c>
      <c r="HZA429" s="91" t="s">
        <v>261</v>
      </c>
      <c r="HZB429" s="91" t="s">
        <v>261</v>
      </c>
      <c r="HZC429" s="91" t="s">
        <v>261</v>
      </c>
      <c r="HZD429" s="91" t="s">
        <v>261</v>
      </c>
      <c r="HZE429" s="91" t="s">
        <v>261</v>
      </c>
      <c r="HZF429" s="91" t="s">
        <v>261</v>
      </c>
      <c r="HZG429" s="91" t="s">
        <v>261</v>
      </c>
      <c r="HZH429" s="91" t="s">
        <v>261</v>
      </c>
      <c r="HZI429" s="91" t="s">
        <v>261</v>
      </c>
      <c r="HZJ429" s="91" t="s">
        <v>261</v>
      </c>
      <c r="HZK429" s="91" t="s">
        <v>261</v>
      </c>
      <c r="HZL429" s="91" t="s">
        <v>261</v>
      </c>
      <c r="HZM429" s="91" t="s">
        <v>261</v>
      </c>
      <c r="HZN429" s="91" t="s">
        <v>261</v>
      </c>
      <c r="HZO429" s="91" t="s">
        <v>261</v>
      </c>
      <c r="HZP429" s="91" t="s">
        <v>261</v>
      </c>
      <c r="HZQ429" s="91" t="s">
        <v>261</v>
      </c>
      <c r="HZR429" s="91" t="s">
        <v>261</v>
      </c>
      <c r="HZS429" s="91" t="s">
        <v>261</v>
      </c>
      <c r="HZT429" s="91" t="s">
        <v>261</v>
      </c>
      <c r="HZU429" s="91" t="s">
        <v>261</v>
      </c>
      <c r="HZV429" s="91" t="s">
        <v>261</v>
      </c>
      <c r="HZW429" s="91" t="s">
        <v>261</v>
      </c>
      <c r="HZX429" s="91" t="s">
        <v>261</v>
      </c>
      <c r="HZY429" s="91" t="s">
        <v>261</v>
      </c>
      <c r="HZZ429" s="91" t="s">
        <v>261</v>
      </c>
      <c r="IAA429" s="91" t="s">
        <v>261</v>
      </c>
      <c r="IAB429" s="91" t="s">
        <v>261</v>
      </c>
      <c r="IAC429" s="91" t="s">
        <v>261</v>
      </c>
      <c r="IAD429" s="91" t="s">
        <v>261</v>
      </c>
      <c r="IAE429" s="91" t="s">
        <v>261</v>
      </c>
      <c r="IAF429" s="91" t="s">
        <v>261</v>
      </c>
      <c r="IAG429" s="91" t="s">
        <v>261</v>
      </c>
      <c r="IAH429" s="91" t="s">
        <v>261</v>
      </c>
      <c r="IAI429" s="91" t="s">
        <v>261</v>
      </c>
      <c r="IAJ429" s="91" t="s">
        <v>261</v>
      </c>
      <c r="IAK429" s="91" t="s">
        <v>261</v>
      </c>
      <c r="IAL429" s="91" t="s">
        <v>261</v>
      </c>
      <c r="IAM429" s="91" t="s">
        <v>261</v>
      </c>
      <c r="IAN429" s="91" t="s">
        <v>261</v>
      </c>
      <c r="IAO429" s="91" t="s">
        <v>261</v>
      </c>
      <c r="IAP429" s="91" t="s">
        <v>261</v>
      </c>
      <c r="IAQ429" s="91" t="s">
        <v>261</v>
      </c>
      <c r="IAR429" s="91" t="s">
        <v>261</v>
      </c>
      <c r="IAS429" s="91" t="s">
        <v>261</v>
      </c>
      <c r="IAT429" s="91" t="s">
        <v>261</v>
      </c>
      <c r="IAU429" s="91" t="s">
        <v>261</v>
      </c>
      <c r="IAV429" s="91" t="s">
        <v>261</v>
      </c>
      <c r="IAW429" s="91" t="s">
        <v>261</v>
      </c>
      <c r="IAX429" s="91" t="s">
        <v>261</v>
      </c>
      <c r="IAY429" s="91" t="s">
        <v>261</v>
      </c>
      <c r="IAZ429" s="91" t="s">
        <v>261</v>
      </c>
      <c r="IBA429" s="91" t="s">
        <v>261</v>
      </c>
      <c r="IBB429" s="91" t="s">
        <v>261</v>
      </c>
      <c r="IBC429" s="91" t="s">
        <v>261</v>
      </c>
      <c r="IBD429" s="91" t="s">
        <v>261</v>
      </c>
      <c r="IBE429" s="91" t="s">
        <v>261</v>
      </c>
      <c r="IBF429" s="91" t="s">
        <v>261</v>
      </c>
      <c r="IBG429" s="91" t="s">
        <v>261</v>
      </c>
      <c r="IBH429" s="91" t="s">
        <v>261</v>
      </c>
      <c r="IBI429" s="91" t="s">
        <v>261</v>
      </c>
      <c r="IBJ429" s="91" t="s">
        <v>261</v>
      </c>
      <c r="IBK429" s="91" t="s">
        <v>261</v>
      </c>
      <c r="IBL429" s="91" t="s">
        <v>261</v>
      </c>
      <c r="IBM429" s="91" t="s">
        <v>261</v>
      </c>
      <c r="IBN429" s="91" t="s">
        <v>261</v>
      </c>
      <c r="IBO429" s="91" t="s">
        <v>261</v>
      </c>
      <c r="IBP429" s="91" t="s">
        <v>261</v>
      </c>
      <c r="IBQ429" s="91" t="s">
        <v>261</v>
      </c>
      <c r="IBR429" s="91" t="s">
        <v>261</v>
      </c>
      <c r="IBS429" s="91" t="s">
        <v>261</v>
      </c>
      <c r="IBT429" s="91" t="s">
        <v>261</v>
      </c>
      <c r="IBU429" s="91" t="s">
        <v>261</v>
      </c>
      <c r="IBV429" s="91" t="s">
        <v>261</v>
      </c>
      <c r="IBW429" s="91" t="s">
        <v>261</v>
      </c>
      <c r="IBX429" s="91" t="s">
        <v>261</v>
      </c>
      <c r="IBY429" s="91" t="s">
        <v>261</v>
      </c>
      <c r="IBZ429" s="91" t="s">
        <v>261</v>
      </c>
      <c r="ICA429" s="91" t="s">
        <v>261</v>
      </c>
      <c r="ICB429" s="91" t="s">
        <v>261</v>
      </c>
      <c r="ICC429" s="91" t="s">
        <v>261</v>
      </c>
      <c r="ICD429" s="91" t="s">
        <v>261</v>
      </c>
      <c r="ICE429" s="91" t="s">
        <v>261</v>
      </c>
      <c r="ICF429" s="91" t="s">
        <v>261</v>
      </c>
      <c r="ICG429" s="91" t="s">
        <v>261</v>
      </c>
      <c r="ICH429" s="91" t="s">
        <v>261</v>
      </c>
      <c r="ICI429" s="91" t="s">
        <v>261</v>
      </c>
      <c r="ICJ429" s="91" t="s">
        <v>261</v>
      </c>
      <c r="ICK429" s="91" t="s">
        <v>261</v>
      </c>
      <c r="ICL429" s="91" t="s">
        <v>261</v>
      </c>
      <c r="ICM429" s="91" t="s">
        <v>261</v>
      </c>
      <c r="ICN429" s="91" t="s">
        <v>261</v>
      </c>
      <c r="ICO429" s="91" t="s">
        <v>261</v>
      </c>
      <c r="ICP429" s="91" t="s">
        <v>261</v>
      </c>
      <c r="ICQ429" s="91" t="s">
        <v>261</v>
      </c>
      <c r="ICR429" s="91" t="s">
        <v>261</v>
      </c>
      <c r="ICS429" s="91" t="s">
        <v>261</v>
      </c>
      <c r="ICT429" s="91" t="s">
        <v>261</v>
      </c>
      <c r="ICU429" s="91" t="s">
        <v>261</v>
      </c>
      <c r="ICV429" s="91" t="s">
        <v>261</v>
      </c>
      <c r="ICW429" s="91" t="s">
        <v>261</v>
      </c>
      <c r="ICX429" s="91" t="s">
        <v>261</v>
      </c>
      <c r="ICY429" s="91" t="s">
        <v>261</v>
      </c>
      <c r="ICZ429" s="91" t="s">
        <v>261</v>
      </c>
      <c r="IDA429" s="91" t="s">
        <v>261</v>
      </c>
      <c r="IDB429" s="91" t="s">
        <v>261</v>
      </c>
      <c r="IDC429" s="91" t="s">
        <v>261</v>
      </c>
      <c r="IDD429" s="91" t="s">
        <v>261</v>
      </c>
      <c r="IDE429" s="91" t="s">
        <v>261</v>
      </c>
      <c r="IDF429" s="91" t="s">
        <v>261</v>
      </c>
      <c r="IDG429" s="91" t="s">
        <v>261</v>
      </c>
      <c r="IDH429" s="91" t="s">
        <v>261</v>
      </c>
      <c r="IDI429" s="91" t="s">
        <v>261</v>
      </c>
      <c r="IDJ429" s="91" t="s">
        <v>261</v>
      </c>
      <c r="IDK429" s="91" t="s">
        <v>261</v>
      </c>
      <c r="IDL429" s="91" t="s">
        <v>261</v>
      </c>
      <c r="IDM429" s="91" t="s">
        <v>261</v>
      </c>
      <c r="IDN429" s="91" t="s">
        <v>261</v>
      </c>
      <c r="IDO429" s="91" t="s">
        <v>261</v>
      </c>
      <c r="IDP429" s="91" t="s">
        <v>261</v>
      </c>
      <c r="IDQ429" s="91" t="s">
        <v>261</v>
      </c>
      <c r="IDR429" s="91" t="s">
        <v>261</v>
      </c>
      <c r="IDS429" s="91" t="s">
        <v>261</v>
      </c>
      <c r="IDT429" s="91" t="s">
        <v>261</v>
      </c>
      <c r="IDU429" s="91" t="s">
        <v>261</v>
      </c>
      <c r="IDV429" s="91" t="s">
        <v>261</v>
      </c>
      <c r="IDW429" s="91" t="s">
        <v>261</v>
      </c>
      <c r="IDX429" s="91" t="s">
        <v>261</v>
      </c>
      <c r="IDY429" s="91" t="s">
        <v>261</v>
      </c>
      <c r="IDZ429" s="91" t="s">
        <v>261</v>
      </c>
      <c r="IEA429" s="91" t="s">
        <v>261</v>
      </c>
      <c r="IEB429" s="91" t="s">
        <v>261</v>
      </c>
      <c r="IEC429" s="91" t="s">
        <v>261</v>
      </c>
      <c r="IED429" s="91" t="s">
        <v>261</v>
      </c>
      <c r="IEE429" s="91" t="s">
        <v>261</v>
      </c>
      <c r="IEF429" s="91" t="s">
        <v>261</v>
      </c>
      <c r="IEG429" s="91" t="s">
        <v>261</v>
      </c>
      <c r="IEH429" s="91" t="s">
        <v>261</v>
      </c>
      <c r="IEI429" s="91" t="s">
        <v>261</v>
      </c>
      <c r="IEJ429" s="91" t="s">
        <v>261</v>
      </c>
      <c r="IEK429" s="91" t="s">
        <v>261</v>
      </c>
      <c r="IEL429" s="91" t="s">
        <v>261</v>
      </c>
      <c r="IEM429" s="91" t="s">
        <v>261</v>
      </c>
      <c r="IEN429" s="91" t="s">
        <v>261</v>
      </c>
      <c r="IEO429" s="91" t="s">
        <v>261</v>
      </c>
      <c r="IEP429" s="91" t="s">
        <v>261</v>
      </c>
      <c r="IEQ429" s="91" t="s">
        <v>261</v>
      </c>
      <c r="IER429" s="91" t="s">
        <v>261</v>
      </c>
      <c r="IES429" s="91" t="s">
        <v>261</v>
      </c>
      <c r="IET429" s="91" t="s">
        <v>261</v>
      </c>
      <c r="IEU429" s="91" t="s">
        <v>261</v>
      </c>
      <c r="IEV429" s="91" t="s">
        <v>261</v>
      </c>
      <c r="IEW429" s="91" t="s">
        <v>261</v>
      </c>
      <c r="IEX429" s="91" t="s">
        <v>261</v>
      </c>
      <c r="IEY429" s="91" t="s">
        <v>261</v>
      </c>
      <c r="IEZ429" s="91" t="s">
        <v>261</v>
      </c>
      <c r="IFA429" s="91" t="s">
        <v>261</v>
      </c>
      <c r="IFB429" s="91" t="s">
        <v>261</v>
      </c>
      <c r="IFC429" s="91" t="s">
        <v>261</v>
      </c>
      <c r="IFD429" s="91" t="s">
        <v>261</v>
      </c>
      <c r="IFE429" s="91" t="s">
        <v>261</v>
      </c>
      <c r="IFF429" s="91" t="s">
        <v>261</v>
      </c>
      <c r="IFG429" s="91" t="s">
        <v>261</v>
      </c>
      <c r="IFH429" s="91" t="s">
        <v>261</v>
      </c>
      <c r="IFI429" s="91" t="s">
        <v>261</v>
      </c>
      <c r="IFJ429" s="91" t="s">
        <v>261</v>
      </c>
      <c r="IFK429" s="91" t="s">
        <v>261</v>
      </c>
      <c r="IFL429" s="91" t="s">
        <v>261</v>
      </c>
      <c r="IFM429" s="91" t="s">
        <v>261</v>
      </c>
      <c r="IFN429" s="91" t="s">
        <v>261</v>
      </c>
      <c r="IFO429" s="91" t="s">
        <v>261</v>
      </c>
      <c r="IFP429" s="91" t="s">
        <v>261</v>
      </c>
      <c r="IFQ429" s="91" t="s">
        <v>261</v>
      </c>
      <c r="IFR429" s="91" t="s">
        <v>261</v>
      </c>
      <c r="IFS429" s="91" t="s">
        <v>261</v>
      </c>
      <c r="IFT429" s="91" t="s">
        <v>261</v>
      </c>
      <c r="IFU429" s="91" t="s">
        <v>261</v>
      </c>
      <c r="IFV429" s="91" t="s">
        <v>261</v>
      </c>
      <c r="IFW429" s="91" t="s">
        <v>261</v>
      </c>
      <c r="IFX429" s="91" t="s">
        <v>261</v>
      </c>
      <c r="IFY429" s="91" t="s">
        <v>261</v>
      </c>
      <c r="IFZ429" s="91" t="s">
        <v>261</v>
      </c>
      <c r="IGA429" s="91" t="s">
        <v>261</v>
      </c>
      <c r="IGB429" s="91" t="s">
        <v>261</v>
      </c>
      <c r="IGC429" s="91" t="s">
        <v>261</v>
      </c>
      <c r="IGD429" s="91" t="s">
        <v>261</v>
      </c>
      <c r="IGE429" s="91" t="s">
        <v>261</v>
      </c>
      <c r="IGF429" s="91" t="s">
        <v>261</v>
      </c>
      <c r="IGG429" s="91" t="s">
        <v>261</v>
      </c>
      <c r="IGH429" s="91" t="s">
        <v>261</v>
      </c>
      <c r="IGI429" s="91" t="s">
        <v>261</v>
      </c>
      <c r="IGJ429" s="91" t="s">
        <v>261</v>
      </c>
      <c r="IGK429" s="91" t="s">
        <v>261</v>
      </c>
      <c r="IGL429" s="91" t="s">
        <v>261</v>
      </c>
      <c r="IGM429" s="91" t="s">
        <v>261</v>
      </c>
      <c r="IGN429" s="91" t="s">
        <v>261</v>
      </c>
      <c r="IGO429" s="91" t="s">
        <v>261</v>
      </c>
      <c r="IGP429" s="91" t="s">
        <v>261</v>
      </c>
      <c r="IGQ429" s="91" t="s">
        <v>261</v>
      </c>
      <c r="IGR429" s="91" t="s">
        <v>261</v>
      </c>
      <c r="IGS429" s="91" t="s">
        <v>261</v>
      </c>
      <c r="IGT429" s="91" t="s">
        <v>261</v>
      </c>
      <c r="IGU429" s="91" t="s">
        <v>261</v>
      </c>
      <c r="IGV429" s="91" t="s">
        <v>261</v>
      </c>
      <c r="IGW429" s="91" t="s">
        <v>261</v>
      </c>
      <c r="IGX429" s="91" t="s">
        <v>261</v>
      </c>
      <c r="IGY429" s="91" t="s">
        <v>261</v>
      </c>
      <c r="IGZ429" s="91" t="s">
        <v>261</v>
      </c>
      <c r="IHA429" s="91" t="s">
        <v>261</v>
      </c>
      <c r="IHB429" s="91" t="s">
        <v>261</v>
      </c>
      <c r="IHC429" s="91" t="s">
        <v>261</v>
      </c>
      <c r="IHD429" s="91" t="s">
        <v>261</v>
      </c>
      <c r="IHE429" s="91" t="s">
        <v>261</v>
      </c>
      <c r="IHF429" s="91" t="s">
        <v>261</v>
      </c>
      <c r="IHG429" s="91" t="s">
        <v>261</v>
      </c>
      <c r="IHH429" s="91" t="s">
        <v>261</v>
      </c>
      <c r="IHI429" s="91" t="s">
        <v>261</v>
      </c>
      <c r="IHJ429" s="91" t="s">
        <v>261</v>
      </c>
      <c r="IHK429" s="91" t="s">
        <v>261</v>
      </c>
      <c r="IHL429" s="91" t="s">
        <v>261</v>
      </c>
      <c r="IHM429" s="91" t="s">
        <v>261</v>
      </c>
      <c r="IHN429" s="91" t="s">
        <v>261</v>
      </c>
      <c r="IHO429" s="91" t="s">
        <v>261</v>
      </c>
      <c r="IHP429" s="91" t="s">
        <v>261</v>
      </c>
      <c r="IHQ429" s="91" t="s">
        <v>261</v>
      </c>
      <c r="IHR429" s="91" t="s">
        <v>261</v>
      </c>
      <c r="IHS429" s="91" t="s">
        <v>261</v>
      </c>
      <c r="IHT429" s="91" t="s">
        <v>261</v>
      </c>
      <c r="IHU429" s="91" t="s">
        <v>261</v>
      </c>
      <c r="IHV429" s="91" t="s">
        <v>261</v>
      </c>
      <c r="IHW429" s="91" t="s">
        <v>261</v>
      </c>
      <c r="IHX429" s="91" t="s">
        <v>261</v>
      </c>
      <c r="IHY429" s="91" t="s">
        <v>261</v>
      </c>
      <c r="IHZ429" s="91" t="s">
        <v>261</v>
      </c>
      <c r="IIA429" s="91" t="s">
        <v>261</v>
      </c>
      <c r="IIB429" s="91" t="s">
        <v>261</v>
      </c>
      <c r="IIC429" s="91" t="s">
        <v>261</v>
      </c>
      <c r="IID429" s="91" t="s">
        <v>261</v>
      </c>
      <c r="IIE429" s="91" t="s">
        <v>261</v>
      </c>
      <c r="IIF429" s="91" t="s">
        <v>261</v>
      </c>
      <c r="IIG429" s="91" t="s">
        <v>261</v>
      </c>
      <c r="IIH429" s="91" t="s">
        <v>261</v>
      </c>
      <c r="III429" s="91" t="s">
        <v>261</v>
      </c>
      <c r="IIJ429" s="91" t="s">
        <v>261</v>
      </c>
      <c r="IIK429" s="91" t="s">
        <v>261</v>
      </c>
      <c r="IIL429" s="91" t="s">
        <v>261</v>
      </c>
      <c r="IIM429" s="91" t="s">
        <v>261</v>
      </c>
      <c r="IIN429" s="91" t="s">
        <v>261</v>
      </c>
      <c r="IIO429" s="91" t="s">
        <v>261</v>
      </c>
      <c r="IIP429" s="91" t="s">
        <v>261</v>
      </c>
      <c r="IIQ429" s="91" t="s">
        <v>261</v>
      </c>
      <c r="IIR429" s="91" t="s">
        <v>261</v>
      </c>
      <c r="IIS429" s="91" t="s">
        <v>261</v>
      </c>
      <c r="IIT429" s="91" t="s">
        <v>261</v>
      </c>
      <c r="IIU429" s="91" t="s">
        <v>261</v>
      </c>
      <c r="IIV429" s="91" t="s">
        <v>261</v>
      </c>
      <c r="IIW429" s="91" t="s">
        <v>261</v>
      </c>
      <c r="IIX429" s="91" t="s">
        <v>261</v>
      </c>
      <c r="IIY429" s="91" t="s">
        <v>261</v>
      </c>
      <c r="IIZ429" s="91" t="s">
        <v>261</v>
      </c>
      <c r="IJA429" s="91" t="s">
        <v>261</v>
      </c>
      <c r="IJB429" s="91" t="s">
        <v>261</v>
      </c>
      <c r="IJC429" s="91" t="s">
        <v>261</v>
      </c>
      <c r="IJD429" s="91" t="s">
        <v>261</v>
      </c>
      <c r="IJE429" s="91" t="s">
        <v>261</v>
      </c>
      <c r="IJF429" s="91" t="s">
        <v>261</v>
      </c>
      <c r="IJG429" s="91" t="s">
        <v>261</v>
      </c>
      <c r="IJH429" s="91" t="s">
        <v>261</v>
      </c>
      <c r="IJI429" s="91" t="s">
        <v>261</v>
      </c>
      <c r="IJJ429" s="91" t="s">
        <v>261</v>
      </c>
      <c r="IJK429" s="91" t="s">
        <v>261</v>
      </c>
      <c r="IJL429" s="91" t="s">
        <v>261</v>
      </c>
      <c r="IJM429" s="91" t="s">
        <v>261</v>
      </c>
      <c r="IJN429" s="91" t="s">
        <v>261</v>
      </c>
      <c r="IJO429" s="91" t="s">
        <v>261</v>
      </c>
      <c r="IJP429" s="91" t="s">
        <v>261</v>
      </c>
      <c r="IJQ429" s="91" t="s">
        <v>261</v>
      </c>
      <c r="IJR429" s="91" t="s">
        <v>261</v>
      </c>
      <c r="IJS429" s="91" t="s">
        <v>261</v>
      </c>
      <c r="IJT429" s="91" t="s">
        <v>261</v>
      </c>
      <c r="IJU429" s="91" t="s">
        <v>261</v>
      </c>
      <c r="IJV429" s="91" t="s">
        <v>261</v>
      </c>
      <c r="IJW429" s="91" t="s">
        <v>261</v>
      </c>
      <c r="IJX429" s="91" t="s">
        <v>261</v>
      </c>
      <c r="IJY429" s="91" t="s">
        <v>261</v>
      </c>
      <c r="IJZ429" s="91" t="s">
        <v>261</v>
      </c>
      <c r="IKA429" s="91" t="s">
        <v>261</v>
      </c>
      <c r="IKB429" s="91" t="s">
        <v>261</v>
      </c>
      <c r="IKC429" s="91" t="s">
        <v>261</v>
      </c>
      <c r="IKD429" s="91" t="s">
        <v>261</v>
      </c>
      <c r="IKE429" s="91" t="s">
        <v>261</v>
      </c>
      <c r="IKF429" s="91" t="s">
        <v>261</v>
      </c>
      <c r="IKG429" s="91" t="s">
        <v>261</v>
      </c>
      <c r="IKH429" s="91" t="s">
        <v>261</v>
      </c>
      <c r="IKI429" s="91" t="s">
        <v>261</v>
      </c>
      <c r="IKJ429" s="91" t="s">
        <v>261</v>
      </c>
      <c r="IKK429" s="91" t="s">
        <v>261</v>
      </c>
      <c r="IKL429" s="91" t="s">
        <v>261</v>
      </c>
      <c r="IKM429" s="91" t="s">
        <v>261</v>
      </c>
      <c r="IKN429" s="91" t="s">
        <v>261</v>
      </c>
      <c r="IKO429" s="91" t="s">
        <v>261</v>
      </c>
      <c r="IKP429" s="91" t="s">
        <v>261</v>
      </c>
      <c r="IKQ429" s="91" t="s">
        <v>261</v>
      </c>
      <c r="IKR429" s="91" t="s">
        <v>261</v>
      </c>
      <c r="IKS429" s="91" t="s">
        <v>261</v>
      </c>
      <c r="IKT429" s="91" t="s">
        <v>261</v>
      </c>
      <c r="IKU429" s="91" t="s">
        <v>261</v>
      </c>
      <c r="IKV429" s="91" t="s">
        <v>261</v>
      </c>
      <c r="IKW429" s="91" t="s">
        <v>261</v>
      </c>
      <c r="IKX429" s="91" t="s">
        <v>261</v>
      </c>
      <c r="IKY429" s="91" t="s">
        <v>261</v>
      </c>
      <c r="IKZ429" s="91" t="s">
        <v>261</v>
      </c>
      <c r="ILA429" s="91" t="s">
        <v>261</v>
      </c>
      <c r="ILB429" s="91" t="s">
        <v>261</v>
      </c>
      <c r="ILC429" s="91" t="s">
        <v>261</v>
      </c>
      <c r="ILD429" s="91" t="s">
        <v>261</v>
      </c>
      <c r="ILE429" s="91" t="s">
        <v>261</v>
      </c>
      <c r="ILF429" s="91" t="s">
        <v>261</v>
      </c>
      <c r="ILG429" s="91" t="s">
        <v>261</v>
      </c>
      <c r="ILH429" s="91" t="s">
        <v>261</v>
      </c>
      <c r="ILI429" s="91" t="s">
        <v>261</v>
      </c>
      <c r="ILJ429" s="91" t="s">
        <v>261</v>
      </c>
      <c r="ILK429" s="91" t="s">
        <v>261</v>
      </c>
      <c r="ILL429" s="91" t="s">
        <v>261</v>
      </c>
      <c r="ILM429" s="91" t="s">
        <v>261</v>
      </c>
      <c r="ILN429" s="91" t="s">
        <v>261</v>
      </c>
      <c r="ILO429" s="91" t="s">
        <v>261</v>
      </c>
      <c r="ILP429" s="91" t="s">
        <v>261</v>
      </c>
      <c r="ILQ429" s="91" t="s">
        <v>261</v>
      </c>
      <c r="ILR429" s="91" t="s">
        <v>261</v>
      </c>
      <c r="ILS429" s="91" t="s">
        <v>261</v>
      </c>
      <c r="ILT429" s="91" t="s">
        <v>261</v>
      </c>
      <c r="ILU429" s="91" t="s">
        <v>261</v>
      </c>
      <c r="ILV429" s="91" t="s">
        <v>261</v>
      </c>
      <c r="ILW429" s="91" t="s">
        <v>261</v>
      </c>
      <c r="ILX429" s="91" t="s">
        <v>261</v>
      </c>
      <c r="ILY429" s="91" t="s">
        <v>261</v>
      </c>
      <c r="ILZ429" s="91" t="s">
        <v>261</v>
      </c>
      <c r="IMA429" s="91" t="s">
        <v>261</v>
      </c>
      <c r="IMB429" s="91" t="s">
        <v>261</v>
      </c>
      <c r="IMC429" s="91" t="s">
        <v>261</v>
      </c>
      <c r="IMD429" s="91" t="s">
        <v>261</v>
      </c>
      <c r="IME429" s="91" t="s">
        <v>261</v>
      </c>
      <c r="IMF429" s="91" t="s">
        <v>261</v>
      </c>
      <c r="IMG429" s="91" t="s">
        <v>261</v>
      </c>
      <c r="IMH429" s="91" t="s">
        <v>261</v>
      </c>
      <c r="IMI429" s="91" t="s">
        <v>261</v>
      </c>
      <c r="IMJ429" s="91" t="s">
        <v>261</v>
      </c>
      <c r="IMK429" s="91" t="s">
        <v>261</v>
      </c>
      <c r="IML429" s="91" t="s">
        <v>261</v>
      </c>
      <c r="IMM429" s="91" t="s">
        <v>261</v>
      </c>
      <c r="IMN429" s="91" t="s">
        <v>261</v>
      </c>
      <c r="IMO429" s="91" t="s">
        <v>261</v>
      </c>
      <c r="IMP429" s="91" t="s">
        <v>261</v>
      </c>
      <c r="IMQ429" s="91" t="s">
        <v>261</v>
      </c>
      <c r="IMR429" s="91" t="s">
        <v>261</v>
      </c>
      <c r="IMS429" s="91" t="s">
        <v>261</v>
      </c>
      <c r="IMT429" s="91" t="s">
        <v>261</v>
      </c>
      <c r="IMU429" s="91" t="s">
        <v>261</v>
      </c>
      <c r="IMV429" s="91" t="s">
        <v>261</v>
      </c>
      <c r="IMW429" s="91" t="s">
        <v>261</v>
      </c>
      <c r="IMX429" s="91" t="s">
        <v>261</v>
      </c>
      <c r="IMY429" s="91" t="s">
        <v>261</v>
      </c>
      <c r="IMZ429" s="91" t="s">
        <v>261</v>
      </c>
      <c r="INA429" s="91" t="s">
        <v>261</v>
      </c>
      <c r="INB429" s="91" t="s">
        <v>261</v>
      </c>
      <c r="INC429" s="91" t="s">
        <v>261</v>
      </c>
      <c r="IND429" s="91" t="s">
        <v>261</v>
      </c>
      <c r="INE429" s="91" t="s">
        <v>261</v>
      </c>
      <c r="INF429" s="91" t="s">
        <v>261</v>
      </c>
      <c r="ING429" s="91" t="s">
        <v>261</v>
      </c>
      <c r="INH429" s="91" t="s">
        <v>261</v>
      </c>
      <c r="INI429" s="91" t="s">
        <v>261</v>
      </c>
      <c r="INJ429" s="91" t="s">
        <v>261</v>
      </c>
      <c r="INK429" s="91" t="s">
        <v>261</v>
      </c>
      <c r="INL429" s="91" t="s">
        <v>261</v>
      </c>
      <c r="INM429" s="91" t="s">
        <v>261</v>
      </c>
      <c r="INN429" s="91" t="s">
        <v>261</v>
      </c>
      <c r="INO429" s="91" t="s">
        <v>261</v>
      </c>
      <c r="INP429" s="91" t="s">
        <v>261</v>
      </c>
      <c r="INQ429" s="91" t="s">
        <v>261</v>
      </c>
      <c r="INR429" s="91" t="s">
        <v>261</v>
      </c>
      <c r="INS429" s="91" t="s">
        <v>261</v>
      </c>
      <c r="INT429" s="91" t="s">
        <v>261</v>
      </c>
      <c r="INU429" s="91" t="s">
        <v>261</v>
      </c>
      <c r="INV429" s="91" t="s">
        <v>261</v>
      </c>
      <c r="INW429" s="91" t="s">
        <v>261</v>
      </c>
      <c r="INX429" s="91" t="s">
        <v>261</v>
      </c>
      <c r="INY429" s="91" t="s">
        <v>261</v>
      </c>
      <c r="INZ429" s="91" t="s">
        <v>261</v>
      </c>
      <c r="IOA429" s="91" t="s">
        <v>261</v>
      </c>
      <c r="IOB429" s="91" t="s">
        <v>261</v>
      </c>
      <c r="IOC429" s="91" t="s">
        <v>261</v>
      </c>
      <c r="IOD429" s="91" t="s">
        <v>261</v>
      </c>
      <c r="IOE429" s="91" t="s">
        <v>261</v>
      </c>
      <c r="IOF429" s="91" t="s">
        <v>261</v>
      </c>
      <c r="IOG429" s="91" t="s">
        <v>261</v>
      </c>
      <c r="IOH429" s="91" t="s">
        <v>261</v>
      </c>
      <c r="IOI429" s="91" t="s">
        <v>261</v>
      </c>
      <c r="IOJ429" s="91" t="s">
        <v>261</v>
      </c>
      <c r="IOK429" s="91" t="s">
        <v>261</v>
      </c>
      <c r="IOL429" s="91" t="s">
        <v>261</v>
      </c>
      <c r="IOM429" s="91" t="s">
        <v>261</v>
      </c>
      <c r="ION429" s="91" t="s">
        <v>261</v>
      </c>
      <c r="IOO429" s="91" t="s">
        <v>261</v>
      </c>
      <c r="IOP429" s="91" t="s">
        <v>261</v>
      </c>
      <c r="IOQ429" s="91" t="s">
        <v>261</v>
      </c>
      <c r="IOR429" s="91" t="s">
        <v>261</v>
      </c>
      <c r="IOS429" s="91" t="s">
        <v>261</v>
      </c>
      <c r="IOT429" s="91" t="s">
        <v>261</v>
      </c>
      <c r="IOU429" s="91" t="s">
        <v>261</v>
      </c>
      <c r="IOV429" s="91" t="s">
        <v>261</v>
      </c>
      <c r="IOW429" s="91" t="s">
        <v>261</v>
      </c>
      <c r="IOX429" s="91" t="s">
        <v>261</v>
      </c>
      <c r="IOY429" s="91" t="s">
        <v>261</v>
      </c>
      <c r="IOZ429" s="91" t="s">
        <v>261</v>
      </c>
      <c r="IPA429" s="91" t="s">
        <v>261</v>
      </c>
      <c r="IPB429" s="91" t="s">
        <v>261</v>
      </c>
      <c r="IPC429" s="91" t="s">
        <v>261</v>
      </c>
      <c r="IPD429" s="91" t="s">
        <v>261</v>
      </c>
      <c r="IPE429" s="91" t="s">
        <v>261</v>
      </c>
      <c r="IPF429" s="91" t="s">
        <v>261</v>
      </c>
      <c r="IPG429" s="91" t="s">
        <v>261</v>
      </c>
      <c r="IPH429" s="91" t="s">
        <v>261</v>
      </c>
      <c r="IPI429" s="91" t="s">
        <v>261</v>
      </c>
      <c r="IPJ429" s="91" t="s">
        <v>261</v>
      </c>
      <c r="IPK429" s="91" t="s">
        <v>261</v>
      </c>
      <c r="IPL429" s="91" t="s">
        <v>261</v>
      </c>
      <c r="IPM429" s="91" t="s">
        <v>261</v>
      </c>
      <c r="IPN429" s="91" t="s">
        <v>261</v>
      </c>
      <c r="IPO429" s="91" t="s">
        <v>261</v>
      </c>
      <c r="IPP429" s="91" t="s">
        <v>261</v>
      </c>
      <c r="IPQ429" s="91" t="s">
        <v>261</v>
      </c>
      <c r="IPR429" s="91" t="s">
        <v>261</v>
      </c>
      <c r="IPS429" s="91" t="s">
        <v>261</v>
      </c>
      <c r="IPT429" s="91" t="s">
        <v>261</v>
      </c>
      <c r="IPU429" s="91" t="s">
        <v>261</v>
      </c>
      <c r="IPV429" s="91" t="s">
        <v>261</v>
      </c>
      <c r="IPW429" s="91" t="s">
        <v>261</v>
      </c>
      <c r="IPX429" s="91" t="s">
        <v>261</v>
      </c>
      <c r="IPY429" s="91" t="s">
        <v>261</v>
      </c>
      <c r="IPZ429" s="91" t="s">
        <v>261</v>
      </c>
      <c r="IQA429" s="91" t="s">
        <v>261</v>
      </c>
      <c r="IQB429" s="91" t="s">
        <v>261</v>
      </c>
      <c r="IQC429" s="91" t="s">
        <v>261</v>
      </c>
      <c r="IQD429" s="91" t="s">
        <v>261</v>
      </c>
      <c r="IQE429" s="91" t="s">
        <v>261</v>
      </c>
      <c r="IQF429" s="91" t="s">
        <v>261</v>
      </c>
      <c r="IQG429" s="91" t="s">
        <v>261</v>
      </c>
      <c r="IQH429" s="91" t="s">
        <v>261</v>
      </c>
      <c r="IQI429" s="91" t="s">
        <v>261</v>
      </c>
      <c r="IQJ429" s="91" t="s">
        <v>261</v>
      </c>
      <c r="IQK429" s="91" t="s">
        <v>261</v>
      </c>
      <c r="IQL429" s="91" t="s">
        <v>261</v>
      </c>
      <c r="IQM429" s="91" t="s">
        <v>261</v>
      </c>
      <c r="IQN429" s="91" t="s">
        <v>261</v>
      </c>
      <c r="IQO429" s="91" t="s">
        <v>261</v>
      </c>
      <c r="IQP429" s="91" t="s">
        <v>261</v>
      </c>
      <c r="IQQ429" s="91" t="s">
        <v>261</v>
      </c>
      <c r="IQR429" s="91" t="s">
        <v>261</v>
      </c>
      <c r="IQS429" s="91" t="s">
        <v>261</v>
      </c>
      <c r="IQT429" s="91" t="s">
        <v>261</v>
      </c>
      <c r="IQU429" s="91" t="s">
        <v>261</v>
      </c>
      <c r="IQV429" s="91" t="s">
        <v>261</v>
      </c>
      <c r="IQW429" s="91" t="s">
        <v>261</v>
      </c>
      <c r="IQX429" s="91" t="s">
        <v>261</v>
      </c>
      <c r="IQY429" s="91" t="s">
        <v>261</v>
      </c>
      <c r="IQZ429" s="91" t="s">
        <v>261</v>
      </c>
      <c r="IRA429" s="91" t="s">
        <v>261</v>
      </c>
      <c r="IRB429" s="91" t="s">
        <v>261</v>
      </c>
      <c r="IRC429" s="91" t="s">
        <v>261</v>
      </c>
      <c r="IRD429" s="91" t="s">
        <v>261</v>
      </c>
      <c r="IRE429" s="91" t="s">
        <v>261</v>
      </c>
      <c r="IRF429" s="91" t="s">
        <v>261</v>
      </c>
      <c r="IRG429" s="91" t="s">
        <v>261</v>
      </c>
      <c r="IRH429" s="91" t="s">
        <v>261</v>
      </c>
      <c r="IRI429" s="91" t="s">
        <v>261</v>
      </c>
      <c r="IRJ429" s="91" t="s">
        <v>261</v>
      </c>
      <c r="IRK429" s="91" t="s">
        <v>261</v>
      </c>
      <c r="IRL429" s="91" t="s">
        <v>261</v>
      </c>
      <c r="IRM429" s="91" t="s">
        <v>261</v>
      </c>
      <c r="IRN429" s="91" t="s">
        <v>261</v>
      </c>
      <c r="IRO429" s="91" t="s">
        <v>261</v>
      </c>
      <c r="IRP429" s="91" t="s">
        <v>261</v>
      </c>
      <c r="IRQ429" s="91" t="s">
        <v>261</v>
      </c>
      <c r="IRR429" s="91" t="s">
        <v>261</v>
      </c>
      <c r="IRS429" s="91" t="s">
        <v>261</v>
      </c>
      <c r="IRT429" s="91" t="s">
        <v>261</v>
      </c>
      <c r="IRU429" s="91" t="s">
        <v>261</v>
      </c>
      <c r="IRV429" s="91" t="s">
        <v>261</v>
      </c>
      <c r="IRW429" s="91" t="s">
        <v>261</v>
      </c>
      <c r="IRX429" s="91" t="s">
        <v>261</v>
      </c>
      <c r="IRY429" s="91" t="s">
        <v>261</v>
      </c>
      <c r="IRZ429" s="91" t="s">
        <v>261</v>
      </c>
      <c r="ISA429" s="91" t="s">
        <v>261</v>
      </c>
      <c r="ISB429" s="91" t="s">
        <v>261</v>
      </c>
      <c r="ISC429" s="91" t="s">
        <v>261</v>
      </c>
      <c r="ISD429" s="91" t="s">
        <v>261</v>
      </c>
      <c r="ISE429" s="91" t="s">
        <v>261</v>
      </c>
      <c r="ISF429" s="91" t="s">
        <v>261</v>
      </c>
      <c r="ISG429" s="91" t="s">
        <v>261</v>
      </c>
      <c r="ISH429" s="91" t="s">
        <v>261</v>
      </c>
      <c r="ISI429" s="91" t="s">
        <v>261</v>
      </c>
      <c r="ISJ429" s="91" t="s">
        <v>261</v>
      </c>
      <c r="ISK429" s="91" t="s">
        <v>261</v>
      </c>
      <c r="ISL429" s="91" t="s">
        <v>261</v>
      </c>
      <c r="ISM429" s="91" t="s">
        <v>261</v>
      </c>
      <c r="ISN429" s="91" t="s">
        <v>261</v>
      </c>
      <c r="ISO429" s="91" t="s">
        <v>261</v>
      </c>
      <c r="ISP429" s="91" t="s">
        <v>261</v>
      </c>
      <c r="ISQ429" s="91" t="s">
        <v>261</v>
      </c>
      <c r="ISR429" s="91" t="s">
        <v>261</v>
      </c>
      <c r="ISS429" s="91" t="s">
        <v>261</v>
      </c>
      <c r="IST429" s="91" t="s">
        <v>261</v>
      </c>
      <c r="ISU429" s="91" t="s">
        <v>261</v>
      </c>
      <c r="ISV429" s="91" t="s">
        <v>261</v>
      </c>
      <c r="ISW429" s="91" t="s">
        <v>261</v>
      </c>
      <c r="ISX429" s="91" t="s">
        <v>261</v>
      </c>
      <c r="ISY429" s="91" t="s">
        <v>261</v>
      </c>
      <c r="ISZ429" s="91" t="s">
        <v>261</v>
      </c>
      <c r="ITA429" s="91" t="s">
        <v>261</v>
      </c>
      <c r="ITB429" s="91" t="s">
        <v>261</v>
      </c>
      <c r="ITC429" s="91" t="s">
        <v>261</v>
      </c>
      <c r="ITD429" s="91" t="s">
        <v>261</v>
      </c>
      <c r="ITE429" s="91" t="s">
        <v>261</v>
      </c>
      <c r="ITF429" s="91" t="s">
        <v>261</v>
      </c>
      <c r="ITG429" s="91" t="s">
        <v>261</v>
      </c>
      <c r="ITH429" s="91" t="s">
        <v>261</v>
      </c>
      <c r="ITI429" s="91" t="s">
        <v>261</v>
      </c>
      <c r="ITJ429" s="91" t="s">
        <v>261</v>
      </c>
      <c r="ITK429" s="91" t="s">
        <v>261</v>
      </c>
      <c r="ITL429" s="91" t="s">
        <v>261</v>
      </c>
      <c r="ITM429" s="91" t="s">
        <v>261</v>
      </c>
      <c r="ITN429" s="91" t="s">
        <v>261</v>
      </c>
      <c r="ITO429" s="91" t="s">
        <v>261</v>
      </c>
      <c r="ITP429" s="91" t="s">
        <v>261</v>
      </c>
      <c r="ITQ429" s="91" t="s">
        <v>261</v>
      </c>
      <c r="ITR429" s="91" t="s">
        <v>261</v>
      </c>
      <c r="ITS429" s="91" t="s">
        <v>261</v>
      </c>
      <c r="ITT429" s="91" t="s">
        <v>261</v>
      </c>
      <c r="ITU429" s="91" t="s">
        <v>261</v>
      </c>
      <c r="ITV429" s="91" t="s">
        <v>261</v>
      </c>
      <c r="ITW429" s="91" t="s">
        <v>261</v>
      </c>
      <c r="ITX429" s="91" t="s">
        <v>261</v>
      </c>
      <c r="ITY429" s="91" t="s">
        <v>261</v>
      </c>
      <c r="ITZ429" s="91" t="s">
        <v>261</v>
      </c>
      <c r="IUA429" s="91" t="s">
        <v>261</v>
      </c>
      <c r="IUB429" s="91" t="s">
        <v>261</v>
      </c>
      <c r="IUC429" s="91" t="s">
        <v>261</v>
      </c>
      <c r="IUD429" s="91" t="s">
        <v>261</v>
      </c>
      <c r="IUE429" s="91" t="s">
        <v>261</v>
      </c>
      <c r="IUF429" s="91" t="s">
        <v>261</v>
      </c>
      <c r="IUG429" s="91" t="s">
        <v>261</v>
      </c>
      <c r="IUH429" s="91" t="s">
        <v>261</v>
      </c>
      <c r="IUI429" s="91" t="s">
        <v>261</v>
      </c>
      <c r="IUJ429" s="91" t="s">
        <v>261</v>
      </c>
      <c r="IUK429" s="91" t="s">
        <v>261</v>
      </c>
      <c r="IUL429" s="91" t="s">
        <v>261</v>
      </c>
      <c r="IUM429" s="91" t="s">
        <v>261</v>
      </c>
      <c r="IUN429" s="91" t="s">
        <v>261</v>
      </c>
      <c r="IUO429" s="91" t="s">
        <v>261</v>
      </c>
      <c r="IUP429" s="91" t="s">
        <v>261</v>
      </c>
      <c r="IUQ429" s="91" t="s">
        <v>261</v>
      </c>
      <c r="IUR429" s="91" t="s">
        <v>261</v>
      </c>
      <c r="IUS429" s="91" t="s">
        <v>261</v>
      </c>
      <c r="IUT429" s="91" t="s">
        <v>261</v>
      </c>
      <c r="IUU429" s="91" t="s">
        <v>261</v>
      </c>
      <c r="IUV429" s="91" t="s">
        <v>261</v>
      </c>
      <c r="IUW429" s="91" t="s">
        <v>261</v>
      </c>
      <c r="IUX429" s="91" t="s">
        <v>261</v>
      </c>
      <c r="IUY429" s="91" t="s">
        <v>261</v>
      </c>
      <c r="IUZ429" s="91" t="s">
        <v>261</v>
      </c>
      <c r="IVA429" s="91" t="s">
        <v>261</v>
      </c>
      <c r="IVB429" s="91" t="s">
        <v>261</v>
      </c>
      <c r="IVC429" s="91" t="s">
        <v>261</v>
      </c>
      <c r="IVD429" s="91" t="s">
        <v>261</v>
      </c>
      <c r="IVE429" s="91" t="s">
        <v>261</v>
      </c>
      <c r="IVF429" s="91" t="s">
        <v>261</v>
      </c>
      <c r="IVG429" s="91" t="s">
        <v>261</v>
      </c>
      <c r="IVH429" s="91" t="s">
        <v>261</v>
      </c>
      <c r="IVI429" s="91" t="s">
        <v>261</v>
      </c>
      <c r="IVJ429" s="91" t="s">
        <v>261</v>
      </c>
      <c r="IVK429" s="91" t="s">
        <v>261</v>
      </c>
      <c r="IVL429" s="91" t="s">
        <v>261</v>
      </c>
      <c r="IVM429" s="91" t="s">
        <v>261</v>
      </c>
      <c r="IVN429" s="91" t="s">
        <v>261</v>
      </c>
      <c r="IVO429" s="91" t="s">
        <v>261</v>
      </c>
      <c r="IVP429" s="91" t="s">
        <v>261</v>
      </c>
      <c r="IVQ429" s="91" t="s">
        <v>261</v>
      </c>
      <c r="IVR429" s="91" t="s">
        <v>261</v>
      </c>
      <c r="IVS429" s="91" t="s">
        <v>261</v>
      </c>
      <c r="IVT429" s="91" t="s">
        <v>261</v>
      </c>
      <c r="IVU429" s="91" t="s">
        <v>261</v>
      </c>
      <c r="IVV429" s="91" t="s">
        <v>261</v>
      </c>
      <c r="IVW429" s="91" t="s">
        <v>261</v>
      </c>
      <c r="IVX429" s="91" t="s">
        <v>261</v>
      </c>
      <c r="IVY429" s="91" t="s">
        <v>261</v>
      </c>
      <c r="IVZ429" s="91" t="s">
        <v>261</v>
      </c>
      <c r="IWA429" s="91" t="s">
        <v>261</v>
      </c>
      <c r="IWB429" s="91" t="s">
        <v>261</v>
      </c>
      <c r="IWC429" s="91" t="s">
        <v>261</v>
      </c>
      <c r="IWD429" s="91" t="s">
        <v>261</v>
      </c>
      <c r="IWE429" s="91" t="s">
        <v>261</v>
      </c>
      <c r="IWF429" s="91" t="s">
        <v>261</v>
      </c>
      <c r="IWG429" s="91" t="s">
        <v>261</v>
      </c>
      <c r="IWH429" s="91" t="s">
        <v>261</v>
      </c>
      <c r="IWI429" s="91" t="s">
        <v>261</v>
      </c>
      <c r="IWJ429" s="91" t="s">
        <v>261</v>
      </c>
      <c r="IWK429" s="91" t="s">
        <v>261</v>
      </c>
      <c r="IWL429" s="91" t="s">
        <v>261</v>
      </c>
      <c r="IWM429" s="91" t="s">
        <v>261</v>
      </c>
      <c r="IWN429" s="91" t="s">
        <v>261</v>
      </c>
      <c r="IWO429" s="91" t="s">
        <v>261</v>
      </c>
      <c r="IWP429" s="91" t="s">
        <v>261</v>
      </c>
      <c r="IWQ429" s="91" t="s">
        <v>261</v>
      </c>
      <c r="IWR429" s="91" t="s">
        <v>261</v>
      </c>
      <c r="IWS429" s="91" t="s">
        <v>261</v>
      </c>
      <c r="IWT429" s="91" t="s">
        <v>261</v>
      </c>
      <c r="IWU429" s="91" t="s">
        <v>261</v>
      </c>
      <c r="IWV429" s="91" t="s">
        <v>261</v>
      </c>
      <c r="IWW429" s="91" t="s">
        <v>261</v>
      </c>
      <c r="IWX429" s="91" t="s">
        <v>261</v>
      </c>
      <c r="IWY429" s="91" t="s">
        <v>261</v>
      </c>
      <c r="IWZ429" s="91" t="s">
        <v>261</v>
      </c>
      <c r="IXA429" s="91" t="s">
        <v>261</v>
      </c>
      <c r="IXB429" s="91" t="s">
        <v>261</v>
      </c>
      <c r="IXC429" s="91" t="s">
        <v>261</v>
      </c>
      <c r="IXD429" s="91" t="s">
        <v>261</v>
      </c>
      <c r="IXE429" s="91" t="s">
        <v>261</v>
      </c>
      <c r="IXF429" s="91" t="s">
        <v>261</v>
      </c>
      <c r="IXG429" s="91" t="s">
        <v>261</v>
      </c>
      <c r="IXH429" s="91" t="s">
        <v>261</v>
      </c>
      <c r="IXI429" s="91" t="s">
        <v>261</v>
      </c>
      <c r="IXJ429" s="91" t="s">
        <v>261</v>
      </c>
      <c r="IXK429" s="91" t="s">
        <v>261</v>
      </c>
      <c r="IXL429" s="91" t="s">
        <v>261</v>
      </c>
      <c r="IXM429" s="91" t="s">
        <v>261</v>
      </c>
      <c r="IXN429" s="91" t="s">
        <v>261</v>
      </c>
      <c r="IXO429" s="91" t="s">
        <v>261</v>
      </c>
      <c r="IXP429" s="91" t="s">
        <v>261</v>
      </c>
      <c r="IXQ429" s="91" t="s">
        <v>261</v>
      </c>
      <c r="IXR429" s="91" t="s">
        <v>261</v>
      </c>
      <c r="IXS429" s="91" t="s">
        <v>261</v>
      </c>
      <c r="IXT429" s="91" t="s">
        <v>261</v>
      </c>
      <c r="IXU429" s="91" t="s">
        <v>261</v>
      </c>
      <c r="IXV429" s="91" t="s">
        <v>261</v>
      </c>
      <c r="IXW429" s="91" t="s">
        <v>261</v>
      </c>
      <c r="IXX429" s="91" t="s">
        <v>261</v>
      </c>
      <c r="IXY429" s="91" t="s">
        <v>261</v>
      </c>
      <c r="IXZ429" s="91" t="s">
        <v>261</v>
      </c>
      <c r="IYA429" s="91" t="s">
        <v>261</v>
      </c>
      <c r="IYB429" s="91" t="s">
        <v>261</v>
      </c>
      <c r="IYC429" s="91" t="s">
        <v>261</v>
      </c>
      <c r="IYD429" s="91" t="s">
        <v>261</v>
      </c>
      <c r="IYE429" s="91" t="s">
        <v>261</v>
      </c>
      <c r="IYF429" s="91" t="s">
        <v>261</v>
      </c>
      <c r="IYG429" s="91" t="s">
        <v>261</v>
      </c>
      <c r="IYH429" s="91" t="s">
        <v>261</v>
      </c>
      <c r="IYI429" s="91" t="s">
        <v>261</v>
      </c>
      <c r="IYJ429" s="91" t="s">
        <v>261</v>
      </c>
      <c r="IYK429" s="91" t="s">
        <v>261</v>
      </c>
      <c r="IYL429" s="91" t="s">
        <v>261</v>
      </c>
      <c r="IYM429" s="91" t="s">
        <v>261</v>
      </c>
      <c r="IYN429" s="91" t="s">
        <v>261</v>
      </c>
      <c r="IYO429" s="91" t="s">
        <v>261</v>
      </c>
      <c r="IYP429" s="91" t="s">
        <v>261</v>
      </c>
      <c r="IYQ429" s="91" t="s">
        <v>261</v>
      </c>
      <c r="IYR429" s="91" t="s">
        <v>261</v>
      </c>
      <c r="IYS429" s="91" t="s">
        <v>261</v>
      </c>
      <c r="IYT429" s="91" t="s">
        <v>261</v>
      </c>
      <c r="IYU429" s="91" t="s">
        <v>261</v>
      </c>
      <c r="IYV429" s="91" t="s">
        <v>261</v>
      </c>
      <c r="IYW429" s="91" t="s">
        <v>261</v>
      </c>
      <c r="IYX429" s="91" t="s">
        <v>261</v>
      </c>
      <c r="IYY429" s="91" t="s">
        <v>261</v>
      </c>
      <c r="IYZ429" s="91" t="s">
        <v>261</v>
      </c>
      <c r="IZA429" s="91" t="s">
        <v>261</v>
      </c>
      <c r="IZB429" s="91" t="s">
        <v>261</v>
      </c>
      <c r="IZC429" s="91" t="s">
        <v>261</v>
      </c>
      <c r="IZD429" s="91" t="s">
        <v>261</v>
      </c>
      <c r="IZE429" s="91" t="s">
        <v>261</v>
      </c>
      <c r="IZF429" s="91" t="s">
        <v>261</v>
      </c>
      <c r="IZG429" s="91" t="s">
        <v>261</v>
      </c>
      <c r="IZH429" s="91" t="s">
        <v>261</v>
      </c>
      <c r="IZI429" s="91" t="s">
        <v>261</v>
      </c>
      <c r="IZJ429" s="91" t="s">
        <v>261</v>
      </c>
      <c r="IZK429" s="91" t="s">
        <v>261</v>
      </c>
      <c r="IZL429" s="91" t="s">
        <v>261</v>
      </c>
      <c r="IZM429" s="91" t="s">
        <v>261</v>
      </c>
      <c r="IZN429" s="91" t="s">
        <v>261</v>
      </c>
      <c r="IZO429" s="91" t="s">
        <v>261</v>
      </c>
      <c r="IZP429" s="91" t="s">
        <v>261</v>
      </c>
      <c r="IZQ429" s="91" t="s">
        <v>261</v>
      </c>
      <c r="IZR429" s="91" t="s">
        <v>261</v>
      </c>
      <c r="IZS429" s="91" t="s">
        <v>261</v>
      </c>
      <c r="IZT429" s="91" t="s">
        <v>261</v>
      </c>
      <c r="IZU429" s="91" t="s">
        <v>261</v>
      </c>
      <c r="IZV429" s="91" t="s">
        <v>261</v>
      </c>
      <c r="IZW429" s="91" t="s">
        <v>261</v>
      </c>
      <c r="IZX429" s="91" t="s">
        <v>261</v>
      </c>
      <c r="IZY429" s="91" t="s">
        <v>261</v>
      </c>
      <c r="IZZ429" s="91" t="s">
        <v>261</v>
      </c>
      <c r="JAA429" s="91" t="s">
        <v>261</v>
      </c>
      <c r="JAB429" s="91" t="s">
        <v>261</v>
      </c>
      <c r="JAC429" s="91" t="s">
        <v>261</v>
      </c>
      <c r="JAD429" s="91" t="s">
        <v>261</v>
      </c>
      <c r="JAE429" s="91" t="s">
        <v>261</v>
      </c>
      <c r="JAF429" s="91" t="s">
        <v>261</v>
      </c>
      <c r="JAG429" s="91" t="s">
        <v>261</v>
      </c>
      <c r="JAH429" s="91" t="s">
        <v>261</v>
      </c>
      <c r="JAI429" s="91" t="s">
        <v>261</v>
      </c>
      <c r="JAJ429" s="91" t="s">
        <v>261</v>
      </c>
      <c r="JAK429" s="91" t="s">
        <v>261</v>
      </c>
      <c r="JAL429" s="91" t="s">
        <v>261</v>
      </c>
      <c r="JAM429" s="91" t="s">
        <v>261</v>
      </c>
      <c r="JAN429" s="91" t="s">
        <v>261</v>
      </c>
      <c r="JAO429" s="91" t="s">
        <v>261</v>
      </c>
      <c r="JAP429" s="91" t="s">
        <v>261</v>
      </c>
      <c r="JAQ429" s="91" t="s">
        <v>261</v>
      </c>
      <c r="JAR429" s="91" t="s">
        <v>261</v>
      </c>
      <c r="JAS429" s="91" t="s">
        <v>261</v>
      </c>
      <c r="JAT429" s="91" t="s">
        <v>261</v>
      </c>
      <c r="JAU429" s="91" t="s">
        <v>261</v>
      </c>
      <c r="JAV429" s="91" t="s">
        <v>261</v>
      </c>
      <c r="JAW429" s="91" t="s">
        <v>261</v>
      </c>
      <c r="JAX429" s="91" t="s">
        <v>261</v>
      </c>
      <c r="JAY429" s="91" t="s">
        <v>261</v>
      </c>
      <c r="JAZ429" s="91" t="s">
        <v>261</v>
      </c>
      <c r="JBA429" s="91" t="s">
        <v>261</v>
      </c>
      <c r="JBB429" s="91" t="s">
        <v>261</v>
      </c>
      <c r="JBC429" s="91" t="s">
        <v>261</v>
      </c>
      <c r="JBD429" s="91" t="s">
        <v>261</v>
      </c>
      <c r="JBE429" s="91" t="s">
        <v>261</v>
      </c>
      <c r="JBF429" s="91" t="s">
        <v>261</v>
      </c>
      <c r="JBG429" s="91" t="s">
        <v>261</v>
      </c>
      <c r="JBH429" s="91" t="s">
        <v>261</v>
      </c>
      <c r="JBI429" s="91" t="s">
        <v>261</v>
      </c>
      <c r="JBJ429" s="91" t="s">
        <v>261</v>
      </c>
      <c r="JBK429" s="91" t="s">
        <v>261</v>
      </c>
      <c r="JBL429" s="91" t="s">
        <v>261</v>
      </c>
      <c r="JBM429" s="91" t="s">
        <v>261</v>
      </c>
      <c r="JBN429" s="91" t="s">
        <v>261</v>
      </c>
      <c r="JBO429" s="91" t="s">
        <v>261</v>
      </c>
      <c r="JBP429" s="91" t="s">
        <v>261</v>
      </c>
      <c r="JBQ429" s="91" t="s">
        <v>261</v>
      </c>
      <c r="JBR429" s="91" t="s">
        <v>261</v>
      </c>
      <c r="JBS429" s="91" t="s">
        <v>261</v>
      </c>
      <c r="JBT429" s="91" t="s">
        <v>261</v>
      </c>
      <c r="JBU429" s="91" t="s">
        <v>261</v>
      </c>
      <c r="JBV429" s="91" t="s">
        <v>261</v>
      </c>
      <c r="JBW429" s="91" t="s">
        <v>261</v>
      </c>
      <c r="JBX429" s="91" t="s">
        <v>261</v>
      </c>
      <c r="JBY429" s="91" t="s">
        <v>261</v>
      </c>
      <c r="JBZ429" s="91" t="s">
        <v>261</v>
      </c>
      <c r="JCA429" s="91" t="s">
        <v>261</v>
      </c>
      <c r="JCB429" s="91" t="s">
        <v>261</v>
      </c>
      <c r="JCC429" s="91" t="s">
        <v>261</v>
      </c>
      <c r="JCD429" s="91" t="s">
        <v>261</v>
      </c>
      <c r="JCE429" s="91" t="s">
        <v>261</v>
      </c>
      <c r="JCF429" s="91" t="s">
        <v>261</v>
      </c>
      <c r="JCG429" s="91" t="s">
        <v>261</v>
      </c>
      <c r="JCH429" s="91" t="s">
        <v>261</v>
      </c>
      <c r="JCI429" s="91" t="s">
        <v>261</v>
      </c>
      <c r="JCJ429" s="91" t="s">
        <v>261</v>
      </c>
      <c r="JCK429" s="91" t="s">
        <v>261</v>
      </c>
      <c r="JCL429" s="91" t="s">
        <v>261</v>
      </c>
      <c r="JCM429" s="91" t="s">
        <v>261</v>
      </c>
      <c r="JCN429" s="91" t="s">
        <v>261</v>
      </c>
      <c r="JCO429" s="91" t="s">
        <v>261</v>
      </c>
      <c r="JCP429" s="91" t="s">
        <v>261</v>
      </c>
      <c r="JCQ429" s="91" t="s">
        <v>261</v>
      </c>
      <c r="JCR429" s="91" t="s">
        <v>261</v>
      </c>
      <c r="JCS429" s="91" t="s">
        <v>261</v>
      </c>
      <c r="JCT429" s="91" t="s">
        <v>261</v>
      </c>
      <c r="JCU429" s="91" t="s">
        <v>261</v>
      </c>
      <c r="JCV429" s="91" t="s">
        <v>261</v>
      </c>
      <c r="JCW429" s="91" t="s">
        <v>261</v>
      </c>
      <c r="JCX429" s="91" t="s">
        <v>261</v>
      </c>
      <c r="JCY429" s="91" t="s">
        <v>261</v>
      </c>
      <c r="JCZ429" s="91" t="s">
        <v>261</v>
      </c>
      <c r="JDA429" s="91" t="s">
        <v>261</v>
      </c>
      <c r="JDB429" s="91" t="s">
        <v>261</v>
      </c>
      <c r="JDC429" s="91" t="s">
        <v>261</v>
      </c>
      <c r="JDD429" s="91" t="s">
        <v>261</v>
      </c>
      <c r="JDE429" s="91" t="s">
        <v>261</v>
      </c>
      <c r="JDF429" s="91" t="s">
        <v>261</v>
      </c>
      <c r="JDG429" s="91" t="s">
        <v>261</v>
      </c>
      <c r="JDH429" s="91" t="s">
        <v>261</v>
      </c>
      <c r="JDI429" s="91" t="s">
        <v>261</v>
      </c>
      <c r="JDJ429" s="91" t="s">
        <v>261</v>
      </c>
      <c r="JDK429" s="91" t="s">
        <v>261</v>
      </c>
      <c r="JDL429" s="91" t="s">
        <v>261</v>
      </c>
      <c r="JDM429" s="91" t="s">
        <v>261</v>
      </c>
      <c r="JDN429" s="91" t="s">
        <v>261</v>
      </c>
      <c r="JDO429" s="91" t="s">
        <v>261</v>
      </c>
      <c r="JDP429" s="91" t="s">
        <v>261</v>
      </c>
      <c r="JDQ429" s="91" t="s">
        <v>261</v>
      </c>
      <c r="JDR429" s="91" t="s">
        <v>261</v>
      </c>
      <c r="JDS429" s="91" t="s">
        <v>261</v>
      </c>
      <c r="JDT429" s="91" t="s">
        <v>261</v>
      </c>
      <c r="JDU429" s="91" t="s">
        <v>261</v>
      </c>
      <c r="JDV429" s="91" t="s">
        <v>261</v>
      </c>
      <c r="JDW429" s="91" t="s">
        <v>261</v>
      </c>
      <c r="JDX429" s="91" t="s">
        <v>261</v>
      </c>
      <c r="JDY429" s="91" t="s">
        <v>261</v>
      </c>
      <c r="JDZ429" s="91" t="s">
        <v>261</v>
      </c>
      <c r="JEA429" s="91" t="s">
        <v>261</v>
      </c>
      <c r="JEB429" s="91" t="s">
        <v>261</v>
      </c>
      <c r="JEC429" s="91" t="s">
        <v>261</v>
      </c>
      <c r="JED429" s="91" t="s">
        <v>261</v>
      </c>
      <c r="JEE429" s="91" t="s">
        <v>261</v>
      </c>
      <c r="JEF429" s="91" t="s">
        <v>261</v>
      </c>
      <c r="JEG429" s="91" t="s">
        <v>261</v>
      </c>
      <c r="JEH429" s="91" t="s">
        <v>261</v>
      </c>
      <c r="JEI429" s="91" t="s">
        <v>261</v>
      </c>
      <c r="JEJ429" s="91" t="s">
        <v>261</v>
      </c>
      <c r="JEK429" s="91" t="s">
        <v>261</v>
      </c>
      <c r="JEL429" s="91" t="s">
        <v>261</v>
      </c>
      <c r="JEM429" s="91" t="s">
        <v>261</v>
      </c>
      <c r="JEN429" s="91" t="s">
        <v>261</v>
      </c>
      <c r="JEO429" s="91" t="s">
        <v>261</v>
      </c>
      <c r="JEP429" s="91" t="s">
        <v>261</v>
      </c>
      <c r="JEQ429" s="91" t="s">
        <v>261</v>
      </c>
      <c r="JER429" s="91" t="s">
        <v>261</v>
      </c>
      <c r="JES429" s="91" t="s">
        <v>261</v>
      </c>
      <c r="JET429" s="91" t="s">
        <v>261</v>
      </c>
      <c r="JEU429" s="91" t="s">
        <v>261</v>
      </c>
      <c r="JEV429" s="91" t="s">
        <v>261</v>
      </c>
      <c r="JEW429" s="91" t="s">
        <v>261</v>
      </c>
      <c r="JEX429" s="91" t="s">
        <v>261</v>
      </c>
      <c r="JEY429" s="91" t="s">
        <v>261</v>
      </c>
      <c r="JEZ429" s="91" t="s">
        <v>261</v>
      </c>
      <c r="JFA429" s="91" t="s">
        <v>261</v>
      </c>
      <c r="JFB429" s="91" t="s">
        <v>261</v>
      </c>
      <c r="JFC429" s="91" t="s">
        <v>261</v>
      </c>
      <c r="JFD429" s="91" t="s">
        <v>261</v>
      </c>
      <c r="JFE429" s="91" t="s">
        <v>261</v>
      </c>
      <c r="JFF429" s="91" t="s">
        <v>261</v>
      </c>
      <c r="JFG429" s="91" t="s">
        <v>261</v>
      </c>
      <c r="JFH429" s="91" t="s">
        <v>261</v>
      </c>
      <c r="JFI429" s="91" t="s">
        <v>261</v>
      </c>
      <c r="JFJ429" s="91" t="s">
        <v>261</v>
      </c>
      <c r="JFK429" s="91" t="s">
        <v>261</v>
      </c>
      <c r="JFL429" s="91" t="s">
        <v>261</v>
      </c>
      <c r="JFM429" s="91" t="s">
        <v>261</v>
      </c>
      <c r="JFN429" s="91" t="s">
        <v>261</v>
      </c>
      <c r="JFO429" s="91" t="s">
        <v>261</v>
      </c>
      <c r="JFP429" s="91" t="s">
        <v>261</v>
      </c>
      <c r="JFQ429" s="91" t="s">
        <v>261</v>
      </c>
      <c r="JFR429" s="91" t="s">
        <v>261</v>
      </c>
      <c r="JFS429" s="91" t="s">
        <v>261</v>
      </c>
      <c r="JFT429" s="91" t="s">
        <v>261</v>
      </c>
      <c r="JFU429" s="91" t="s">
        <v>261</v>
      </c>
      <c r="JFV429" s="91" t="s">
        <v>261</v>
      </c>
      <c r="JFW429" s="91" t="s">
        <v>261</v>
      </c>
      <c r="JFX429" s="91" t="s">
        <v>261</v>
      </c>
      <c r="JFY429" s="91" t="s">
        <v>261</v>
      </c>
      <c r="JFZ429" s="91" t="s">
        <v>261</v>
      </c>
      <c r="JGA429" s="91" t="s">
        <v>261</v>
      </c>
      <c r="JGB429" s="91" t="s">
        <v>261</v>
      </c>
      <c r="JGC429" s="91" t="s">
        <v>261</v>
      </c>
      <c r="JGD429" s="91" t="s">
        <v>261</v>
      </c>
      <c r="JGE429" s="91" t="s">
        <v>261</v>
      </c>
      <c r="JGF429" s="91" t="s">
        <v>261</v>
      </c>
      <c r="JGG429" s="91" t="s">
        <v>261</v>
      </c>
      <c r="JGH429" s="91" t="s">
        <v>261</v>
      </c>
      <c r="JGI429" s="91" t="s">
        <v>261</v>
      </c>
      <c r="JGJ429" s="91" t="s">
        <v>261</v>
      </c>
      <c r="JGK429" s="91" t="s">
        <v>261</v>
      </c>
      <c r="JGL429" s="91" t="s">
        <v>261</v>
      </c>
      <c r="JGM429" s="91" t="s">
        <v>261</v>
      </c>
      <c r="JGN429" s="91" t="s">
        <v>261</v>
      </c>
      <c r="JGO429" s="91" t="s">
        <v>261</v>
      </c>
      <c r="JGP429" s="91" t="s">
        <v>261</v>
      </c>
      <c r="JGQ429" s="91" t="s">
        <v>261</v>
      </c>
      <c r="JGR429" s="91" t="s">
        <v>261</v>
      </c>
      <c r="JGS429" s="91" t="s">
        <v>261</v>
      </c>
      <c r="JGT429" s="91" t="s">
        <v>261</v>
      </c>
      <c r="JGU429" s="91" t="s">
        <v>261</v>
      </c>
      <c r="JGV429" s="91" t="s">
        <v>261</v>
      </c>
      <c r="JGW429" s="91" t="s">
        <v>261</v>
      </c>
      <c r="JGX429" s="91" t="s">
        <v>261</v>
      </c>
      <c r="JGY429" s="91" t="s">
        <v>261</v>
      </c>
      <c r="JGZ429" s="91" t="s">
        <v>261</v>
      </c>
      <c r="JHA429" s="91" t="s">
        <v>261</v>
      </c>
      <c r="JHB429" s="91" t="s">
        <v>261</v>
      </c>
      <c r="JHC429" s="91" t="s">
        <v>261</v>
      </c>
      <c r="JHD429" s="91" t="s">
        <v>261</v>
      </c>
      <c r="JHE429" s="91" t="s">
        <v>261</v>
      </c>
      <c r="JHF429" s="91" t="s">
        <v>261</v>
      </c>
      <c r="JHG429" s="91" t="s">
        <v>261</v>
      </c>
      <c r="JHH429" s="91" t="s">
        <v>261</v>
      </c>
      <c r="JHI429" s="91" t="s">
        <v>261</v>
      </c>
      <c r="JHJ429" s="91" t="s">
        <v>261</v>
      </c>
      <c r="JHK429" s="91" t="s">
        <v>261</v>
      </c>
      <c r="JHL429" s="91" t="s">
        <v>261</v>
      </c>
      <c r="JHM429" s="91" t="s">
        <v>261</v>
      </c>
      <c r="JHN429" s="91" t="s">
        <v>261</v>
      </c>
      <c r="JHO429" s="91" t="s">
        <v>261</v>
      </c>
      <c r="JHP429" s="91" t="s">
        <v>261</v>
      </c>
      <c r="JHQ429" s="91" t="s">
        <v>261</v>
      </c>
      <c r="JHR429" s="91" t="s">
        <v>261</v>
      </c>
      <c r="JHS429" s="91" t="s">
        <v>261</v>
      </c>
      <c r="JHT429" s="91" t="s">
        <v>261</v>
      </c>
      <c r="JHU429" s="91" t="s">
        <v>261</v>
      </c>
      <c r="JHV429" s="91" t="s">
        <v>261</v>
      </c>
      <c r="JHW429" s="91" t="s">
        <v>261</v>
      </c>
      <c r="JHX429" s="91" t="s">
        <v>261</v>
      </c>
      <c r="JHY429" s="91" t="s">
        <v>261</v>
      </c>
      <c r="JHZ429" s="91" t="s">
        <v>261</v>
      </c>
      <c r="JIA429" s="91" t="s">
        <v>261</v>
      </c>
      <c r="JIB429" s="91" t="s">
        <v>261</v>
      </c>
      <c r="JIC429" s="91" t="s">
        <v>261</v>
      </c>
      <c r="JID429" s="91" t="s">
        <v>261</v>
      </c>
      <c r="JIE429" s="91" t="s">
        <v>261</v>
      </c>
      <c r="JIF429" s="91" t="s">
        <v>261</v>
      </c>
      <c r="JIG429" s="91" t="s">
        <v>261</v>
      </c>
      <c r="JIH429" s="91" t="s">
        <v>261</v>
      </c>
      <c r="JII429" s="91" t="s">
        <v>261</v>
      </c>
      <c r="JIJ429" s="91" t="s">
        <v>261</v>
      </c>
      <c r="JIK429" s="91" t="s">
        <v>261</v>
      </c>
      <c r="JIL429" s="91" t="s">
        <v>261</v>
      </c>
      <c r="JIM429" s="91" t="s">
        <v>261</v>
      </c>
      <c r="JIN429" s="91" t="s">
        <v>261</v>
      </c>
      <c r="JIO429" s="91" t="s">
        <v>261</v>
      </c>
      <c r="JIP429" s="91" t="s">
        <v>261</v>
      </c>
      <c r="JIQ429" s="91" t="s">
        <v>261</v>
      </c>
      <c r="JIR429" s="91" t="s">
        <v>261</v>
      </c>
      <c r="JIS429" s="91" t="s">
        <v>261</v>
      </c>
      <c r="JIT429" s="91" t="s">
        <v>261</v>
      </c>
      <c r="JIU429" s="91" t="s">
        <v>261</v>
      </c>
      <c r="JIV429" s="91" t="s">
        <v>261</v>
      </c>
      <c r="JIW429" s="91" t="s">
        <v>261</v>
      </c>
      <c r="JIX429" s="91" t="s">
        <v>261</v>
      </c>
      <c r="JIY429" s="91" t="s">
        <v>261</v>
      </c>
      <c r="JIZ429" s="91" t="s">
        <v>261</v>
      </c>
      <c r="JJA429" s="91" t="s">
        <v>261</v>
      </c>
      <c r="JJB429" s="91" t="s">
        <v>261</v>
      </c>
      <c r="JJC429" s="91" t="s">
        <v>261</v>
      </c>
      <c r="JJD429" s="91" t="s">
        <v>261</v>
      </c>
      <c r="JJE429" s="91" t="s">
        <v>261</v>
      </c>
      <c r="JJF429" s="91" t="s">
        <v>261</v>
      </c>
      <c r="JJG429" s="91" t="s">
        <v>261</v>
      </c>
      <c r="JJH429" s="91" t="s">
        <v>261</v>
      </c>
      <c r="JJI429" s="91" t="s">
        <v>261</v>
      </c>
      <c r="JJJ429" s="91" t="s">
        <v>261</v>
      </c>
      <c r="JJK429" s="91" t="s">
        <v>261</v>
      </c>
      <c r="JJL429" s="91" t="s">
        <v>261</v>
      </c>
      <c r="JJM429" s="91" t="s">
        <v>261</v>
      </c>
      <c r="JJN429" s="91" t="s">
        <v>261</v>
      </c>
      <c r="JJO429" s="91" t="s">
        <v>261</v>
      </c>
      <c r="JJP429" s="91" t="s">
        <v>261</v>
      </c>
      <c r="JJQ429" s="91" t="s">
        <v>261</v>
      </c>
      <c r="JJR429" s="91" t="s">
        <v>261</v>
      </c>
      <c r="JJS429" s="91" t="s">
        <v>261</v>
      </c>
      <c r="JJT429" s="91" t="s">
        <v>261</v>
      </c>
      <c r="JJU429" s="91" t="s">
        <v>261</v>
      </c>
      <c r="JJV429" s="91" t="s">
        <v>261</v>
      </c>
      <c r="JJW429" s="91" t="s">
        <v>261</v>
      </c>
      <c r="JJX429" s="91" t="s">
        <v>261</v>
      </c>
      <c r="JJY429" s="91" t="s">
        <v>261</v>
      </c>
      <c r="JJZ429" s="91" t="s">
        <v>261</v>
      </c>
      <c r="JKA429" s="91" t="s">
        <v>261</v>
      </c>
      <c r="JKB429" s="91" t="s">
        <v>261</v>
      </c>
      <c r="JKC429" s="91" t="s">
        <v>261</v>
      </c>
      <c r="JKD429" s="91" t="s">
        <v>261</v>
      </c>
      <c r="JKE429" s="91" t="s">
        <v>261</v>
      </c>
      <c r="JKF429" s="91" t="s">
        <v>261</v>
      </c>
      <c r="JKG429" s="91" t="s">
        <v>261</v>
      </c>
      <c r="JKH429" s="91" t="s">
        <v>261</v>
      </c>
      <c r="JKI429" s="91" t="s">
        <v>261</v>
      </c>
      <c r="JKJ429" s="91" t="s">
        <v>261</v>
      </c>
      <c r="JKK429" s="91" t="s">
        <v>261</v>
      </c>
      <c r="JKL429" s="91" t="s">
        <v>261</v>
      </c>
      <c r="JKM429" s="91" t="s">
        <v>261</v>
      </c>
      <c r="JKN429" s="91" t="s">
        <v>261</v>
      </c>
      <c r="JKO429" s="91" t="s">
        <v>261</v>
      </c>
      <c r="JKP429" s="91" t="s">
        <v>261</v>
      </c>
      <c r="JKQ429" s="91" t="s">
        <v>261</v>
      </c>
      <c r="JKR429" s="91" t="s">
        <v>261</v>
      </c>
      <c r="JKS429" s="91" t="s">
        <v>261</v>
      </c>
      <c r="JKT429" s="91" t="s">
        <v>261</v>
      </c>
      <c r="JKU429" s="91" t="s">
        <v>261</v>
      </c>
      <c r="JKV429" s="91" t="s">
        <v>261</v>
      </c>
      <c r="JKW429" s="91" t="s">
        <v>261</v>
      </c>
      <c r="JKX429" s="91" t="s">
        <v>261</v>
      </c>
      <c r="JKY429" s="91" t="s">
        <v>261</v>
      </c>
      <c r="JKZ429" s="91" t="s">
        <v>261</v>
      </c>
      <c r="JLA429" s="91" t="s">
        <v>261</v>
      </c>
      <c r="JLB429" s="91" t="s">
        <v>261</v>
      </c>
      <c r="JLC429" s="91" t="s">
        <v>261</v>
      </c>
      <c r="JLD429" s="91" t="s">
        <v>261</v>
      </c>
      <c r="JLE429" s="91" t="s">
        <v>261</v>
      </c>
      <c r="JLF429" s="91" t="s">
        <v>261</v>
      </c>
      <c r="JLG429" s="91" t="s">
        <v>261</v>
      </c>
      <c r="JLH429" s="91" t="s">
        <v>261</v>
      </c>
      <c r="JLI429" s="91" t="s">
        <v>261</v>
      </c>
      <c r="JLJ429" s="91" t="s">
        <v>261</v>
      </c>
      <c r="JLK429" s="91" t="s">
        <v>261</v>
      </c>
      <c r="JLL429" s="91" t="s">
        <v>261</v>
      </c>
      <c r="JLM429" s="91" t="s">
        <v>261</v>
      </c>
      <c r="JLN429" s="91" t="s">
        <v>261</v>
      </c>
      <c r="JLO429" s="91" t="s">
        <v>261</v>
      </c>
      <c r="JLP429" s="91" t="s">
        <v>261</v>
      </c>
      <c r="JLQ429" s="91" t="s">
        <v>261</v>
      </c>
      <c r="JLR429" s="91" t="s">
        <v>261</v>
      </c>
      <c r="JLS429" s="91" t="s">
        <v>261</v>
      </c>
      <c r="JLT429" s="91" t="s">
        <v>261</v>
      </c>
      <c r="JLU429" s="91" t="s">
        <v>261</v>
      </c>
      <c r="JLV429" s="91" t="s">
        <v>261</v>
      </c>
      <c r="JLW429" s="91" t="s">
        <v>261</v>
      </c>
      <c r="JLX429" s="91" t="s">
        <v>261</v>
      </c>
      <c r="JLY429" s="91" t="s">
        <v>261</v>
      </c>
      <c r="JLZ429" s="91" t="s">
        <v>261</v>
      </c>
      <c r="JMA429" s="91" t="s">
        <v>261</v>
      </c>
      <c r="JMB429" s="91" t="s">
        <v>261</v>
      </c>
      <c r="JMC429" s="91" t="s">
        <v>261</v>
      </c>
      <c r="JMD429" s="91" t="s">
        <v>261</v>
      </c>
      <c r="JME429" s="91" t="s">
        <v>261</v>
      </c>
      <c r="JMF429" s="91" t="s">
        <v>261</v>
      </c>
      <c r="JMG429" s="91" t="s">
        <v>261</v>
      </c>
      <c r="JMH429" s="91" t="s">
        <v>261</v>
      </c>
      <c r="JMI429" s="91" t="s">
        <v>261</v>
      </c>
      <c r="JMJ429" s="91" t="s">
        <v>261</v>
      </c>
      <c r="JMK429" s="91" t="s">
        <v>261</v>
      </c>
      <c r="JML429" s="91" t="s">
        <v>261</v>
      </c>
      <c r="JMM429" s="91" t="s">
        <v>261</v>
      </c>
      <c r="JMN429" s="91" t="s">
        <v>261</v>
      </c>
      <c r="JMO429" s="91" t="s">
        <v>261</v>
      </c>
      <c r="JMP429" s="91" t="s">
        <v>261</v>
      </c>
      <c r="JMQ429" s="91" t="s">
        <v>261</v>
      </c>
      <c r="JMR429" s="91" t="s">
        <v>261</v>
      </c>
      <c r="JMS429" s="91" t="s">
        <v>261</v>
      </c>
      <c r="JMT429" s="91" t="s">
        <v>261</v>
      </c>
      <c r="JMU429" s="91" t="s">
        <v>261</v>
      </c>
      <c r="JMV429" s="91" t="s">
        <v>261</v>
      </c>
      <c r="JMW429" s="91" t="s">
        <v>261</v>
      </c>
      <c r="JMX429" s="91" t="s">
        <v>261</v>
      </c>
      <c r="JMY429" s="91" t="s">
        <v>261</v>
      </c>
      <c r="JMZ429" s="91" t="s">
        <v>261</v>
      </c>
      <c r="JNA429" s="91" t="s">
        <v>261</v>
      </c>
      <c r="JNB429" s="91" t="s">
        <v>261</v>
      </c>
      <c r="JNC429" s="91" t="s">
        <v>261</v>
      </c>
      <c r="JND429" s="91" t="s">
        <v>261</v>
      </c>
      <c r="JNE429" s="91" t="s">
        <v>261</v>
      </c>
      <c r="JNF429" s="91" t="s">
        <v>261</v>
      </c>
      <c r="JNG429" s="91" t="s">
        <v>261</v>
      </c>
      <c r="JNH429" s="91" t="s">
        <v>261</v>
      </c>
      <c r="JNI429" s="91" t="s">
        <v>261</v>
      </c>
      <c r="JNJ429" s="91" t="s">
        <v>261</v>
      </c>
      <c r="JNK429" s="91" t="s">
        <v>261</v>
      </c>
      <c r="JNL429" s="91" t="s">
        <v>261</v>
      </c>
      <c r="JNM429" s="91" t="s">
        <v>261</v>
      </c>
      <c r="JNN429" s="91" t="s">
        <v>261</v>
      </c>
      <c r="JNO429" s="91" t="s">
        <v>261</v>
      </c>
      <c r="JNP429" s="91" t="s">
        <v>261</v>
      </c>
      <c r="JNQ429" s="91" t="s">
        <v>261</v>
      </c>
      <c r="JNR429" s="91" t="s">
        <v>261</v>
      </c>
      <c r="JNS429" s="91" t="s">
        <v>261</v>
      </c>
      <c r="JNT429" s="91" t="s">
        <v>261</v>
      </c>
      <c r="JNU429" s="91" t="s">
        <v>261</v>
      </c>
      <c r="JNV429" s="91" t="s">
        <v>261</v>
      </c>
      <c r="JNW429" s="91" t="s">
        <v>261</v>
      </c>
      <c r="JNX429" s="91" t="s">
        <v>261</v>
      </c>
      <c r="JNY429" s="91" t="s">
        <v>261</v>
      </c>
      <c r="JNZ429" s="91" t="s">
        <v>261</v>
      </c>
      <c r="JOA429" s="91" t="s">
        <v>261</v>
      </c>
      <c r="JOB429" s="91" t="s">
        <v>261</v>
      </c>
      <c r="JOC429" s="91" t="s">
        <v>261</v>
      </c>
      <c r="JOD429" s="91" t="s">
        <v>261</v>
      </c>
      <c r="JOE429" s="91" t="s">
        <v>261</v>
      </c>
      <c r="JOF429" s="91" t="s">
        <v>261</v>
      </c>
      <c r="JOG429" s="91" t="s">
        <v>261</v>
      </c>
      <c r="JOH429" s="91" t="s">
        <v>261</v>
      </c>
      <c r="JOI429" s="91" t="s">
        <v>261</v>
      </c>
      <c r="JOJ429" s="91" t="s">
        <v>261</v>
      </c>
      <c r="JOK429" s="91" t="s">
        <v>261</v>
      </c>
      <c r="JOL429" s="91" t="s">
        <v>261</v>
      </c>
      <c r="JOM429" s="91" t="s">
        <v>261</v>
      </c>
      <c r="JON429" s="91" t="s">
        <v>261</v>
      </c>
      <c r="JOO429" s="91" t="s">
        <v>261</v>
      </c>
      <c r="JOP429" s="91" t="s">
        <v>261</v>
      </c>
      <c r="JOQ429" s="91" t="s">
        <v>261</v>
      </c>
      <c r="JOR429" s="91" t="s">
        <v>261</v>
      </c>
      <c r="JOS429" s="91" t="s">
        <v>261</v>
      </c>
      <c r="JOT429" s="91" t="s">
        <v>261</v>
      </c>
      <c r="JOU429" s="91" t="s">
        <v>261</v>
      </c>
      <c r="JOV429" s="91" t="s">
        <v>261</v>
      </c>
      <c r="JOW429" s="91" t="s">
        <v>261</v>
      </c>
      <c r="JOX429" s="91" t="s">
        <v>261</v>
      </c>
      <c r="JOY429" s="91" t="s">
        <v>261</v>
      </c>
      <c r="JOZ429" s="91" t="s">
        <v>261</v>
      </c>
      <c r="JPA429" s="91" t="s">
        <v>261</v>
      </c>
      <c r="JPB429" s="91" t="s">
        <v>261</v>
      </c>
      <c r="JPC429" s="91" t="s">
        <v>261</v>
      </c>
      <c r="JPD429" s="91" t="s">
        <v>261</v>
      </c>
      <c r="JPE429" s="91" t="s">
        <v>261</v>
      </c>
      <c r="JPF429" s="91" t="s">
        <v>261</v>
      </c>
      <c r="JPG429" s="91" t="s">
        <v>261</v>
      </c>
      <c r="JPH429" s="91" t="s">
        <v>261</v>
      </c>
      <c r="JPI429" s="91" t="s">
        <v>261</v>
      </c>
      <c r="JPJ429" s="91" t="s">
        <v>261</v>
      </c>
      <c r="JPK429" s="91" t="s">
        <v>261</v>
      </c>
      <c r="JPL429" s="91" t="s">
        <v>261</v>
      </c>
      <c r="JPM429" s="91" t="s">
        <v>261</v>
      </c>
      <c r="JPN429" s="91" t="s">
        <v>261</v>
      </c>
      <c r="JPO429" s="91" t="s">
        <v>261</v>
      </c>
      <c r="JPP429" s="91" t="s">
        <v>261</v>
      </c>
      <c r="JPQ429" s="91" t="s">
        <v>261</v>
      </c>
      <c r="JPR429" s="91" t="s">
        <v>261</v>
      </c>
      <c r="JPS429" s="91" t="s">
        <v>261</v>
      </c>
      <c r="JPT429" s="91" t="s">
        <v>261</v>
      </c>
      <c r="JPU429" s="91" t="s">
        <v>261</v>
      </c>
      <c r="JPV429" s="91" t="s">
        <v>261</v>
      </c>
      <c r="JPW429" s="91" t="s">
        <v>261</v>
      </c>
      <c r="JPX429" s="91" t="s">
        <v>261</v>
      </c>
      <c r="JPY429" s="91" t="s">
        <v>261</v>
      </c>
      <c r="JPZ429" s="91" t="s">
        <v>261</v>
      </c>
      <c r="JQA429" s="91" t="s">
        <v>261</v>
      </c>
      <c r="JQB429" s="91" t="s">
        <v>261</v>
      </c>
      <c r="JQC429" s="91" t="s">
        <v>261</v>
      </c>
      <c r="JQD429" s="91" t="s">
        <v>261</v>
      </c>
      <c r="JQE429" s="91" t="s">
        <v>261</v>
      </c>
      <c r="JQF429" s="91" t="s">
        <v>261</v>
      </c>
      <c r="JQG429" s="91" t="s">
        <v>261</v>
      </c>
      <c r="JQH429" s="91" t="s">
        <v>261</v>
      </c>
      <c r="JQI429" s="91" t="s">
        <v>261</v>
      </c>
      <c r="JQJ429" s="91" t="s">
        <v>261</v>
      </c>
      <c r="JQK429" s="91" t="s">
        <v>261</v>
      </c>
      <c r="JQL429" s="91" t="s">
        <v>261</v>
      </c>
      <c r="JQM429" s="91" t="s">
        <v>261</v>
      </c>
      <c r="JQN429" s="91" t="s">
        <v>261</v>
      </c>
      <c r="JQO429" s="91" t="s">
        <v>261</v>
      </c>
      <c r="JQP429" s="91" t="s">
        <v>261</v>
      </c>
      <c r="JQQ429" s="91" t="s">
        <v>261</v>
      </c>
      <c r="JQR429" s="91" t="s">
        <v>261</v>
      </c>
      <c r="JQS429" s="91" t="s">
        <v>261</v>
      </c>
      <c r="JQT429" s="91" t="s">
        <v>261</v>
      </c>
      <c r="JQU429" s="91" t="s">
        <v>261</v>
      </c>
      <c r="JQV429" s="91" t="s">
        <v>261</v>
      </c>
      <c r="JQW429" s="91" t="s">
        <v>261</v>
      </c>
      <c r="JQX429" s="91" t="s">
        <v>261</v>
      </c>
      <c r="JQY429" s="91" t="s">
        <v>261</v>
      </c>
      <c r="JQZ429" s="91" t="s">
        <v>261</v>
      </c>
      <c r="JRA429" s="91" t="s">
        <v>261</v>
      </c>
      <c r="JRB429" s="91" t="s">
        <v>261</v>
      </c>
      <c r="JRC429" s="91" t="s">
        <v>261</v>
      </c>
      <c r="JRD429" s="91" t="s">
        <v>261</v>
      </c>
      <c r="JRE429" s="91" t="s">
        <v>261</v>
      </c>
      <c r="JRF429" s="91" t="s">
        <v>261</v>
      </c>
      <c r="JRG429" s="91" t="s">
        <v>261</v>
      </c>
      <c r="JRH429" s="91" t="s">
        <v>261</v>
      </c>
      <c r="JRI429" s="91" t="s">
        <v>261</v>
      </c>
      <c r="JRJ429" s="91" t="s">
        <v>261</v>
      </c>
      <c r="JRK429" s="91" t="s">
        <v>261</v>
      </c>
      <c r="JRL429" s="91" t="s">
        <v>261</v>
      </c>
      <c r="JRM429" s="91" t="s">
        <v>261</v>
      </c>
      <c r="JRN429" s="91" t="s">
        <v>261</v>
      </c>
      <c r="JRO429" s="91" t="s">
        <v>261</v>
      </c>
      <c r="JRP429" s="91" t="s">
        <v>261</v>
      </c>
      <c r="JRQ429" s="91" t="s">
        <v>261</v>
      </c>
      <c r="JRR429" s="91" t="s">
        <v>261</v>
      </c>
      <c r="JRS429" s="91" t="s">
        <v>261</v>
      </c>
      <c r="JRT429" s="91" t="s">
        <v>261</v>
      </c>
      <c r="JRU429" s="91" t="s">
        <v>261</v>
      </c>
      <c r="JRV429" s="91" t="s">
        <v>261</v>
      </c>
      <c r="JRW429" s="91" t="s">
        <v>261</v>
      </c>
      <c r="JRX429" s="91" t="s">
        <v>261</v>
      </c>
      <c r="JRY429" s="91" t="s">
        <v>261</v>
      </c>
      <c r="JRZ429" s="91" t="s">
        <v>261</v>
      </c>
      <c r="JSA429" s="91" t="s">
        <v>261</v>
      </c>
      <c r="JSB429" s="91" t="s">
        <v>261</v>
      </c>
      <c r="JSC429" s="91" t="s">
        <v>261</v>
      </c>
      <c r="JSD429" s="91" t="s">
        <v>261</v>
      </c>
      <c r="JSE429" s="91" t="s">
        <v>261</v>
      </c>
      <c r="JSF429" s="91" t="s">
        <v>261</v>
      </c>
      <c r="JSG429" s="91" t="s">
        <v>261</v>
      </c>
      <c r="JSH429" s="91" t="s">
        <v>261</v>
      </c>
      <c r="JSI429" s="91" t="s">
        <v>261</v>
      </c>
      <c r="JSJ429" s="91" t="s">
        <v>261</v>
      </c>
      <c r="JSK429" s="91" t="s">
        <v>261</v>
      </c>
      <c r="JSL429" s="91" t="s">
        <v>261</v>
      </c>
      <c r="JSM429" s="91" t="s">
        <v>261</v>
      </c>
      <c r="JSN429" s="91" t="s">
        <v>261</v>
      </c>
      <c r="JSO429" s="91" t="s">
        <v>261</v>
      </c>
      <c r="JSP429" s="91" t="s">
        <v>261</v>
      </c>
      <c r="JSQ429" s="91" t="s">
        <v>261</v>
      </c>
      <c r="JSR429" s="91" t="s">
        <v>261</v>
      </c>
      <c r="JSS429" s="91" t="s">
        <v>261</v>
      </c>
      <c r="JST429" s="91" t="s">
        <v>261</v>
      </c>
      <c r="JSU429" s="91" t="s">
        <v>261</v>
      </c>
      <c r="JSV429" s="91" t="s">
        <v>261</v>
      </c>
      <c r="JSW429" s="91" t="s">
        <v>261</v>
      </c>
      <c r="JSX429" s="91" t="s">
        <v>261</v>
      </c>
      <c r="JSY429" s="91" t="s">
        <v>261</v>
      </c>
      <c r="JSZ429" s="91" t="s">
        <v>261</v>
      </c>
      <c r="JTA429" s="91" t="s">
        <v>261</v>
      </c>
      <c r="JTB429" s="91" t="s">
        <v>261</v>
      </c>
      <c r="JTC429" s="91" t="s">
        <v>261</v>
      </c>
      <c r="JTD429" s="91" t="s">
        <v>261</v>
      </c>
      <c r="JTE429" s="91" t="s">
        <v>261</v>
      </c>
      <c r="JTF429" s="91" t="s">
        <v>261</v>
      </c>
      <c r="JTG429" s="91" t="s">
        <v>261</v>
      </c>
      <c r="JTH429" s="91" t="s">
        <v>261</v>
      </c>
      <c r="JTI429" s="91" t="s">
        <v>261</v>
      </c>
      <c r="JTJ429" s="91" t="s">
        <v>261</v>
      </c>
      <c r="JTK429" s="91" t="s">
        <v>261</v>
      </c>
      <c r="JTL429" s="91" t="s">
        <v>261</v>
      </c>
      <c r="JTM429" s="91" t="s">
        <v>261</v>
      </c>
      <c r="JTN429" s="91" t="s">
        <v>261</v>
      </c>
      <c r="JTO429" s="91" t="s">
        <v>261</v>
      </c>
      <c r="JTP429" s="91" t="s">
        <v>261</v>
      </c>
      <c r="JTQ429" s="91" t="s">
        <v>261</v>
      </c>
      <c r="JTR429" s="91" t="s">
        <v>261</v>
      </c>
      <c r="JTS429" s="91" t="s">
        <v>261</v>
      </c>
      <c r="JTT429" s="91" t="s">
        <v>261</v>
      </c>
      <c r="JTU429" s="91" t="s">
        <v>261</v>
      </c>
      <c r="JTV429" s="91" t="s">
        <v>261</v>
      </c>
      <c r="JTW429" s="91" t="s">
        <v>261</v>
      </c>
      <c r="JTX429" s="91" t="s">
        <v>261</v>
      </c>
      <c r="JTY429" s="91" t="s">
        <v>261</v>
      </c>
      <c r="JTZ429" s="91" t="s">
        <v>261</v>
      </c>
      <c r="JUA429" s="91" t="s">
        <v>261</v>
      </c>
      <c r="JUB429" s="91" t="s">
        <v>261</v>
      </c>
      <c r="JUC429" s="91" t="s">
        <v>261</v>
      </c>
      <c r="JUD429" s="91" t="s">
        <v>261</v>
      </c>
      <c r="JUE429" s="91" t="s">
        <v>261</v>
      </c>
      <c r="JUF429" s="91" t="s">
        <v>261</v>
      </c>
      <c r="JUG429" s="91" t="s">
        <v>261</v>
      </c>
      <c r="JUH429" s="91" t="s">
        <v>261</v>
      </c>
      <c r="JUI429" s="91" t="s">
        <v>261</v>
      </c>
      <c r="JUJ429" s="91" t="s">
        <v>261</v>
      </c>
      <c r="JUK429" s="91" t="s">
        <v>261</v>
      </c>
      <c r="JUL429" s="91" t="s">
        <v>261</v>
      </c>
      <c r="JUM429" s="91" t="s">
        <v>261</v>
      </c>
      <c r="JUN429" s="91" t="s">
        <v>261</v>
      </c>
      <c r="JUO429" s="91" t="s">
        <v>261</v>
      </c>
      <c r="JUP429" s="91" t="s">
        <v>261</v>
      </c>
      <c r="JUQ429" s="91" t="s">
        <v>261</v>
      </c>
      <c r="JUR429" s="91" t="s">
        <v>261</v>
      </c>
      <c r="JUS429" s="91" t="s">
        <v>261</v>
      </c>
      <c r="JUT429" s="91" t="s">
        <v>261</v>
      </c>
      <c r="JUU429" s="91" t="s">
        <v>261</v>
      </c>
      <c r="JUV429" s="91" t="s">
        <v>261</v>
      </c>
      <c r="JUW429" s="91" t="s">
        <v>261</v>
      </c>
      <c r="JUX429" s="91" t="s">
        <v>261</v>
      </c>
      <c r="JUY429" s="91" t="s">
        <v>261</v>
      </c>
      <c r="JUZ429" s="91" t="s">
        <v>261</v>
      </c>
      <c r="JVA429" s="91" t="s">
        <v>261</v>
      </c>
      <c r="JVB429" s="91" t="s">
        <v>261</v>
      </c>
      <c r="JVC429" s="91" t="s">
        <v>261</v>
      </c>
      <c r="JVD429" s="91" t="s">
        <v>261</v>
      </c>
      <c r="JVE429" s="91" t="s">
        <v>261</v>
      </c>
      <c r="JVF429" s="91" t="s">
        <v>261</v>
      </c>
      <c r="JVG429" s="91" t="s">
        <v>261</v>
      </c>
      <c r="JVH429" s="91" t="s">
        <v>261</v>
      </c>
      <c r="JVI429" s="91" t="s">
        <v>261</v>
      </c>
      <c r="JVJ429" s="91" t="s">
        <v>261</v>
      </c>
      <c r="JVK429" s="91" t="s">
        <v>261</v>
      </c>
      <c r="JVL429" s="91" t="s">
        <v>261</v>
      </c>
      <c r="JVM429" s="91" t="s">
        <v>261</v>
      </c>
      <c r="JVN429" s="91" t="s">
        <v>261</v>
      </c>
      <c r="JVO429" s="91" t="s">
        <v>261</v>
      </c>
      <c r="JVP429" s="91" t="s">
        <v>261</v>
      </c>
      <c r="JVQ429" s="91" t="s">
        <v>261</v>
      </c>
      <c r="JVR429" s="91" t="s">
        <v>261</v>
      </c>
      <c r="JVS429" s="91" t="s">
        <v>261</v>
      </c>
      <c r="JVT429" s="91" t="s">
        <v>261</v>
      </c>
      <c r="JVU429" s="91" t="s">
        <v>261</v>
      </c>
      <c r="JVV429" s="91" t="s">
        <v>261</v>
      </c>
      <c r="JVW429" s="91" t="s">
        <v>261</v>
      </c>
      <c r="JVX429" s="91" t="s">
        <v>261</v>
      </c>
      <c r="JVY429" s="91" t="s">
        <v>261</v>
      </c>
      <c r="JVZ429" s="91" t="s">
        <v>261</v>
      </c>
      <c r="JWA429" s="91" t="s">
        <v>261</v>
      </c>
      <c r="JWB429" s="91" t="s">
        <v>261</v>
      </c>
      <c r="JWC429" s="91" t="s">
        <v>261</v>
      </c>
      <c r="JWD429" s="91" t="s">
        <v>261</v>
      </c>
      <c r="JWE429" s="91" t="s">
        <v>261</v>
      </c>
      <c r="JWF429" s="91" t="s">
        <v>261</v>
      </c>
      <c r="JWG429" s="91" t="s">
        <v>261</v>
      </c>
      <c r="JWH429" s="91" t="s">
        <v>261</v>
      </c>
      <c r="JWI429" s="91" t="s">
        <v>261</v>
      </c>
      <c r="JWJ429" s="91" t="s">
        <v>261</v>
      </c>
      <c r="JWK429" s="91" t="s">
        <v>261</v>
      </c>
      <c r="JWL429" s="91" t="s">
        <v>261</v>
      </c>
      <c r="JWM429" s="91" t="s">
        <v>261</v>
      </c>
      <c r="JWN429" s="91" t="s">
        <v>261</v>
      </c>
      <c r="JWO429" s="91" t="s">
        <v>261</v>
      </c>
      <c r="JWP429" s="91" t="s">
        <v>261</v>
      </c>
      <c r="JWQ429" s="91" t="s">
        <v>261</v>
      </c>
      <c r="JWR429" s="91" t="s">
        <v>261</v>
      </c>
      <c r="JWS429" s="91" t="s">
        <v>261</v>
      </c>
      <c r="JWT429" s="91" t="s">
        <v>261</v>
      </c>
      <c r="JWU429" s="91" t="s">
        <v>261</v>
      </c>
      <c r="JWV429" s="91" t="s">
        <v>261</v>
      </c>
      <c r="JWW429" s="91" t="s">
        <v>261</v>
      </c>
      <c r="JWX429" s="91" t="s">
        <v>261</v>
      </c>
      <c r="JWY429" s="91" t="s">
        <v>261</v>
      </c>
      <c r="JWZ429" s="91" t="s">
        <v>261</v>
      </c>
      <c r="JXA429" s="91" t="s">
        <v>261</v>
      </c>
      <c r="JXB429" s="91" t="s">
        <v>261</v>
      </c>
      <c r="JXC429" s="91" t="s">
        <v>261</v>
      </c>
      <c r="JXD429" s="91" t="s">
        <v>261</v>
      </c>
      <c r="JXE429" s="91" t="s">
        <v>261</v>
      </c>
      <c r="JXF429" s="91" t="s">
        <v>261</v>
      </c>
      <c r="JXG429" s="91" t="s">
        <v>261</v>
      </c>
      <c r="JXH429" s="91" t="s">
        <v>261</v>
      </c>
      <c r="JXI429" s="91" t="s">
        <v>261</v>
      </c>
      <c r="JXJ429" s="91" t="s">
        <v>261</v>
      </c>
      <c r="JXK429" s="91" t="s">
        <v>261</v>
      </c>
      <c r="JXL429" s="91" t="s">
        <v>261</v>
      </c>
      <c r="JXM429" s="91" t="s">
        <v>261</v>
      </c>
      <c r="JXN429" s="91" t="s">
        <v>261</v>
      </c>
      <c r="JXO429" s="91" t="s">
        <v>261</v>
      </c>
      <c r="JXP429" s="91" t="s">
        <v>261</v>
      </c>
      <c r="JXQ429" s="91" t="s">
        <v>261</v>
      </c>
      <c r="JXR429" s="91" t="s">
        <v>261</v>
      </c>
      <c r="JXS429" s="91" t="s">
        <v>261</v>
      </c>
      <c r="JXT429" s="91" t="s">
        <v>261</v>
      </c>
      <c r="JXU429" s="91" t="s">
        <v>261</v>
      </c>
      <c r="JXV429" s="91" t="s">
        <v>261</v>
      </c>
      <c r="JXW429" s="91" t="s">
        <v>261</v>
      </c>
      <c r="JXX429" s="91" t="s">
        <v>261</v>
      </c>
      <c r="JXY429" s="91" t="s">
        <v>261</v>
      </c>
      <c r="JXZ429" s="91" t="s">
        <v>261</v>
      </c>
      <c r="JYA429" s="91" t="s">
        <v>261</v>
      </c>
      <c r="JYB429" s="91" t="s">
        <v>261</v>
      </c>
      <c r="JYC429" s="91" t="s">
        <v>261</v>
      </c>
      <c r="JYD429" s="91" t="s">
        <v>261</v>
      </c>
      <c r="JYE429" s="91" t="s">
        <v>261</v>
      </c>
      <c r="JYF429" s="91" t="s">
        <v>261</v>
      </c>
      <c r="JYG429" s="91" t="s">
        <v>261</v>
      </c>
      <c r="JYH429" s="91" t="s">
        <v>261</v>
      </c>
      <c r="JYI429" s="91" t="s">
        <v>261</v>
      </c>
      <c r="JYJ429" s="91" t="s">
        <v>261</v>
      </c>
      <c r="JYK429" s="91" t="s">
        <v>261</v>
      </c>
      <c r="JYL429" s="91" t="s">
        <v>261</v>
      </c>
      <c r="JYM429" s="91" t="s">
        <v>261</v>
      </c>
      <c r="JYN429" s="91" t="s">
        <v>261</v>
      </c>
      <c r="JYO429" s="91" t="s">
        <v>261</v>
      </c>
      <c r="JYP429" s="91" t="s">
        <v>261</v>
      </c>
      <c r="JYQ429" s="91" t="s">
        <v>261</v>
      </c>
      <c r="JYR429" s="91" t="s">
        <v>261</v>
      </c>
      <c r="JYS429" s="91" t="s">
        <v>261</v>
      </c>
      <c r="JYT429" s="91" t="s">
        <v>261</v>
      </c>
      <c r="JYU429" s="91" t="s">
        <v>261</v>
      </c>
      <c r="JYV429" s="91" t="s">
        <v>261</v>
      </c>
      <c r="JYW429" s="91" t="s">
        <v>261</v>
      </c>
      <c r="JYX429" s="91" t="s">
        <v>261</v>
      </c>
      <c r="JYY429" s="91" t="s">
        <v>261</v>
      </c>
      <c r="JYZ429" s="91" t="s">
        <v>261</v>
      </c>
      <c r="JZA429" s="91" t="s">
        <v>261</v>
      </c>
      <c r="JZB429" s="91" t="s">
        <v>261</v>
      </c>
      <c r="JZC429" s="91" t="s">
        <v>261</v>
      </c>
      <c r="JZD429" s="91" t="s">
        <v>261</v>
      </c>
      <c r="JZE429" s="91" t="s">
        <v>261</v>
      </c>
      <c r="JZF429" s="91" t="s">
        <v>261</v>
      </c>
      <c r="JZG429" s="91" t="s">
        <v>261</v>
      </c>
      <c r="JZH429" s="91" t="s">
        <v>261</v>
      </c>
      <c r="JZI429" s="91" t="s">
        <v>261</v>
      </c>
      <c r="JZJ429" s="91" t="s">
        <v>261</v>
      </c>
      <c r="JZK429" s="91" t="s">
        <v>261</v>
      </c>
      <c r="JZL429" s="91" t="s">
        <v>261</v>
      </c>
      <c r="JZM429" s="91" t="s">
        <v>261</v>
      </c>
      <c r="JZN429" s="91" t="s">
        <v>261</v>
      </c>
      <c r="JZO429" s="91" t="s">
        <v>261</v>
      </c>
      <c r="JZP429" s="91" t="s">
        <v>261</v>
      </c>
      <c r="JZQ429" s="91" t="s">
        <v>261</v>
      </c>
      <c r="JZR429" s="91" t="s">
        <v>261</v>
      </c>
      <c r="JZS429" s="91" t="s">
        <v>261</v>
      </c>
      <c r="JZT429" s="91" t="s">
        <v>261</v>
      </c>
      <c r="JZU429" s="91" t="s">
        <v>261</v>
      </c>
      <c r="JZV429" s="91" t="s">
        <v>261</v>
      </c>
      <c r="JZW429" s="91" t="s">
        <v>261</v>
      </c>
      <c r="JZX429" s="91" t="s">
        <v>261</v>
      </c>
      <c r="JZY429" s="91" t="s">
        <v>261</v>
      </c>
      <c r="JZZ429" s="91" t="s">
        <v>261</v>
      </c>
      <c r="KAA429" s="91" t="s">
        <v>261</v>
      </c>
      <c r="KAB429" s="91" t="s">
        <v>261</v>
      </c>
      <c r="KAC429" s="91" t="s">
        <v>261</v>
      </c>
      <c r="KAD429" s="91" t="s">
        <v>261</v>
      </c>
      <c r="KAE429" s="91" t="s">
        <v>261</v>
      </c>
      <c r="KAF429" s="91" t="s">
        <v>261</v>
      </c>
      <c r="KAG429" s="91" t="s">
        <v>261</v>
      </c>
      <c r="KAH429" s="91" t="s">
        <v>261</v>
      </c>
      <c r="KAI429" s="91" t="s">
        <v>261</v>
      </c>
      <c r="KAJ429" s="91" t="s">
        <v>261</v>
      </c>
      <c r="KAK429" s="91" t="s">
        <v>261</v>
      </c>
      <c r="KAL429" s="91" t="s">
        <v>261</v>
      </c>
      <c r="KAM429" s="91" t="s">
        <v>261</v>
      </c>
      <c r="KAN429" s="91" t="s">
        <v>261</v>
      </c>
      <c r="KAO429" s="91" t="s">
        <v>261</v>
      </c>
      <c r="KAP429" s="91" t="s">
        <v>261</v>
      </c>
      <c r="KAQ429" s="91" t="s">
        <v>261</v>
      </c>
      <c r="KAR429" s="91" t="s">
        <v>261</v>
      </c>
      <c r="KAS429" s="91" t="s">
        <v>261</v>
      </c>
      <c r="KAT429" s="91" t="s">
        <v>261</v>
      </c>
      <c r="KAU429" s="91" t="s">
        <v>261</v>
      </c>
      <c r="KAV429" s="91" t="s">
        <v>261</v>
      </c>
      <c r="KAW429" s="91" t="s">
        <v>261</v>
      </c>
      <c r="KAX429" s="91" t="s">
        <v>261</v>
      </c>
      <c r="KAY429" s="91" t="s">
        <v>261</v>
      </c>
      <c r="KAZ429" s="91" t="s">
        <v>261</v>
      </c>
      <c r="KBA429" s="91" t="s">
        <v>261</v>
      </c>
      <c r="KBB429" s="91" t="s">
        <v>261</v>
      </c>
      <c r="KBC429" s="91" t="s">
        <v>261</v>
      </c>
      <c r="KBD429" s="91" t="s">
        <v>261</v>
      </c>
      <c r="KBE429" s="91" t="s">
        <v>261</v>
      </c>
      <c r="KBF429" s="91" t="s">
        <v>261</v>
      </c>
      <c r="KBG429" s="91" t="s">
        <v>261</v>
      </c>
      <c r="KBH429" s="91" t="s">
        <v>261</v>
      </c>
      <c r="KBI429" s="91" t="s">
        <v>261</v>
      </c>
      <c r="KBJ429" s="91" t="s">
        <v>261</v>
      </c>
      <c r="KBK429" s="91" t="s">
        <v>261</v>
      </c>
      <c r="KBL429" s="91" t="s">
        <v>261</v>
      </c>
      <c r="KBM429" s="91" t="s">
        <v>261</v>
      </c>
      <c r="KBN429" s="91" t="s">
        <v>261</v>
      </c>
      <c r="KBO429" s="91" t="s">
        <v>261</v>
      </c>
      <c r="KBP429" s="91" t="s">
        <v>261</v>
      </c>
      <c r="KBQ429" s="91" t="s">
        <v>261</v>
      </c>
      <c r="KBR429" s="91" t="s">
        <v>261</v>
      </c>
      <c r="KBS429" s="91" t="s">
        <v>261</v>
      </c>
      <c r="KBT429" s="91" t="s">
        <v>261</v>
      </c>
      <c r="KBU429" s="91" t="s">
        <v>261</v>
      </c>
      <c r="KBV429" s="91" t="s">
        <v>261</v>
      </c>
      <c r="KBW429" s="91" t="s">
        <v>261</v>
      </c>
      <c r="KBX429" s="91" t="s">
        <v>261</v>
      </c>
      <c r="KBY429" s="91" t="s">
        <v>261</v>
      </c>
      <c r="KBZ429" s="91" t="s">
        <v>261</v>
      </c>
      <c r="KCA429" s="91" t="s">
        <v>261</v>
      </c>
      <c r="KCB429" s="91" t="s">
        <v>261</v>
      </c>
      <c r="KCC429" s="91" t="s">
        <v>261</v>
      </c>
      <c r="KCD429" s="91" t="s">
        <v>261</v>
      </c>
      <c r="KCE429" s="91" t="s">
        <v>261</v>
      </c>
      <c r="KCF429" s="91" t="s">
        <v>261</v>
      </c>
      <c r="KCG429" s="91" t="s">
        <v>261</v>
      </c>
      <c r="KCH429" s="91" t="s">
        <v>261</v>
      </c>
      <c r="KCI429" s="91" t="s">
        <v>261</v>
      </c>
      <c r="KCJ429" s="91" t="s">
        <v>261</v>
      </c>
      <c r="KCK429" s="91" t="s">
        <v>261</v>
      </c>
      <c r="KCL429" s="91" t="s">
        <v>261</v>
      </c>
      <c r="KCM429" s="91" t="s">
        <v>261</v>
      </c>
      <c r="KCN429" s="91" t="s">
        <v>261</v>
      </c>
      <c r="KCO429" s="91" t="s">
        <v>261</v>
      </c>
      <c r="KCP429" s="91" t="s">
        <v>261</v>
      </c>
      <c r="KCQ429" s="91" t="s">
        <v>261</v>
      </c>
      <c r="KCR429" s="91" t="s">
        <v>261</v>
      </c>
      <c r="KCS429" s="91" t="s">
        <v>261</v>
      </c>
      <c r="KCT429" s="91" t="s">
        <v>261</v>
      </c>
      <c r="KCU429" s="91" t="s">
        <v>261</v>
      </c>
      <c r="KCV429" s="91" t="s">
        <v>261</v>
      </c>
      <c r="KCW429" s="91" t="s">
        <v>261</v>
      </c>
      <c r="KCX429" s="91" t="s">
        <v>261</v>
      </c>
      <c r="KCY429" s="91" t="s">
        <v>261</v>
      </c>
      <c r="KCZ429" s="91" t="s">
        <v>261</v>
      </c>
      <c r="KDA429" s="91" t="s">
        <v>261</v>
      </c>
      <c r="KDB429" s="91" t="s">
        <v>261</v>
      </c>
      <c r="KDC429" s="91" t="s">
        <v>261</v>
      </c>
      <c r="KDD429" s="91" t="s">
        <v>261</v>
      </c>
      <c r="KDE429" s="91" t="s">
        <v>261</v>
      </c>
      <c r="KDF429" s="91" t="s">
        <v>261</v>
      </c>
      <c r="KDG429" s="91" t="s">
        <v>261</v>
      </c>
      <c r="KDH429" s="91" t="s">
        <v>261</v>
      </c>
      <c r="KDI429" s="91" t="s">
        <v>261</v>
      </c>
      <c r="KDJ429" s="91" t="s">
        <v>261</v>
      </c>
      <c r="KDK429" s="91" t="s">
        <v>261</v>
      </c>
      <c r="KDL429" s="91" t="s">
        <v>261</v>
      </c>
      <c r="KDM429" s="91" t="s">
        <v>261</v>
      </c>
      <c r="KDN429" s="91" t="s">
        <v>261</v>
      </c>
      <c r="KDO429" s="91" t="s">
        <v>261</v>
      </c>
      <c r="KDP429" s="91" t="s">
        <v>261</v>
      </c>
      <c r="KDQ429" s="91" t="s">
        <v>261</v>
      </c>
      <c r="KDR429" s="91" t="s">
        <v>261</v>
      </c>
      <c r="KDS429" s="91" t="s">
        <v>261</v>
      </c>
      <c r="KDT429" s="91" t="s">
        <v>261</v>
      </c>
      <c r="KDU429" s="91" t="s">
        <v>261</v>
      </c>
      <c r="KDV429" s="91" t="s">
        <v>261</v>
      </c>
      <c r="KDW429" s="91" t="s">
        <v>261</v>
      </c>
      <c r="KDX429" s="91" t="s">
        <v>261</v>
      </c>
      <c r="KDY429" s="91" t="s">
        <v>261</v>
      </c>
      <c r="KDZ429" s="91" t="s">
        <v>261</v>
      </c>
      <c r="KEA429" s="91" t="s">
        <v>261</v>
      </c>
      <c r="KEB429" s="91" t="s">
        <v>261</v>
      </c>
      <c r="KEC429" s="91" t="s">
        <v>261</v>
      </c>
      <c r="KED429" s="91" t="s">
        <v>261</v>
      </c>
      <c r="KEE429" s="91" t="s">
        <v>261</v>
      </c>
      <c r="KEF429" s="91" t="s">
        <v>261</v>
      </c>
      <c r="KEG429" s="91" t="s">
        <v>261</v>
      </c>
      <c r="KEH429" s="91" t="s">
        <v>261</v>
      </c>
      <c r="KEI429" s="91" t="s">
        <v>261</v>
      </c>
      <c r="KEJ429" s="91" t="s">
        <v>261</v>
      </c>
      <c r="KEK429" s="91" t="s">
        <v>261</v>
      </c>
      <c r="KEL429" s="91" t="s">
        <v>261</v>
      </c>
      <c r="KEM429" s="91" t="s">
        <v>261</v>
      </c>
      <c r="KEN429" s="91" t="s">
        <v>261</v>
      </c>
      <c r="KEO429" s="91" t="s">
        <v>261</v>
      </c>
      <c r="KEP429" s="91" t="s">
        <v>261</v>
      </c>
      <c r="KEQ429" s="91" t="s">
        <v>261</v>
      </c>
      <c r="KER429" s="91" t="s">
        <v>261</v>
      </c>
      <c r="KES429" s="91" t="s">
        <v>261</v>
      </c>
      <c r="KET429" s="91" t="s">
        <v>261</v>
      </c>
      <c r="KEU429" s="91" t="s">
        <v>261</v>
      </c>
      <c r="KEV429" s="91" t="s">
        <v>261</v>
      </c>
      <c r="KEW429" s="91" t="s">
        <v>261</v>
      </c>
      <c r="KEX429" s="91" t="s">
        <v>261</v>
      </c>
      <c r="KEY429" s="91" t="s">
        <v>261</v>
      </c>
      <c r="KEZ429" s="91" t="s">
        <v>261</v>
      </c>
      <c r="KFA429" s="91" t="s">
        <v>261</v>
      </c>
      <c r="KFB429" s="91" t="s">
        <v>261</v>
      </c>
      <c r="KFC429" s="91" t="s">
        <v>261</v>
      </c>
      <c r="KFD429" s="91" t="s">
        <v>261</v>
      </c>
      <c r="KFE429" s="91" t="s">
        <v>261</v>
      </c>
      <c r="KFF429" s="91" t="s">
        <v>261</v>
      </c>
      <c r="KFG429" s="91" t="s">
        <v>261</v>
      </c>
      <c r="KFH429" s="91" t="s">
        <v>261</v>
      </c>
      <c r="KFI429" s="91" t="s">
        <v>261</v>
      </c>
      <c r="KFJ429" s="91" t="s">
        <v>261</v>
      </c>
      <c r="KFK429" s="91" t="s">
        <v>261</v>
      </c>
      <c r="KFL429" s="91" t="s">
        <v>261</v>
      </c>
      <c r="KFM429" s="91" t="s">
        <v>261</v>
      </c>
      <c r="KFN429" s="91" t="s">
        <v>261</v>
      </c>
      <c r="KFO429" s="91" t="s">
        <v>261</v>
      </c>
      <c r="KFP429" s="91" t="s">
        <v>261</v>
      </c>
      <c r="KFQ429" s="91" t="s">
        <v>261</v>
      </c>
      <c r="KFR429" s="91" t="s">
        <v>261</v>
      </c>
      <c r="KFS429" s="91" t="s">
        <v>261</v>
      </c>
      <c r="KFT429" s="91" t="s">
        <v>261</v>
      </c>
      <c r="KFU429" s="91" t="s">
        <v>261</v>
      </c>
      <c r="KFV429" s="91" t="s">
        <v>261</v>
      </c>
      <c r="KFW429" s="91" t="s">
        <v>261</v>
      </c>
      <c r="KFX429" s="91" t="s">
        <v>261</v>
      </c>
      <c r="KFY429" s="91" t="s">
        <v>261</v>
      </c>
      <c r="KFZ429" s="91" t="s">
        <v>261</v>
      </c>
      <c r="KGA429" s="91" t="s">
        <v>261</v>
      </c>
      <c r="KGB429" s="91" t="s">
        <v>261</v>
      </c>
      <c r="KGC429" s="91" t="s">
        <v>261</v>
      </c>
      <c r="KGD429" s="91" t="s">
        <v>261</v>
      </c>
      <c r="KGE429" s="91" t="s">
        <v>261</v>
      </c>
      <c r="KGF429" s="91" t="s">
        <v>261</v>
      </c>
      <c r="KGG429" s="91" t="s">
        <v>261</v>
      </c>
      <c r="KGH429" s="91" t="s">
        <v>261</v>
      </c>
      <c r="KGI429" s="91" t="s">
        <v>261</v>
      </c>
      <c r="KGJ429" s="91" t="s">
        <v>261</v>
      </c>
      <c r="KGK429" s="91" t="s">
        <v>261</v>
      </c>
      <c r="KGL429" s="91" t="s">
        <v>261</v>
      </c>
      <c r="KGM429" s="91" t="s">
        <v>261</v>
      </c>
      <c r="KGN429" s="91" t="s">
        <v>261</v>
      </c>
      <c r="KGO429" s="91" t="s">
        <v>261</v>
      </c>
      <c r="KGP429" s="91" t="s">
        <v>261</v>
      </c>
      <c r="KGQ429" s="91" t="s">
        <v>261</v>
      </c>
      <c r="KGR429" s="91" t="s">
        <v>261</v>
      </c>
      <c r="KGS429" s="91" t="s">
        <v>261</v>
      </c>
      <c r="KGT429" s="91" t="s">
        <v>261</v>
      </c>
      <c r="KGU429" s="91" t="s">
        <v>261</v>
      </c>
      <c r="KGV429" s="91" t="s">
        <v>261</v>
      </c>
      <c r="KGW429" s="91" t="s">
        <v>261</v>
      </c>
      <c r="KGX429" s="91" t="s">
        <v>261</v>
      </c>
      <c r="KGY429" s="91" t="s">
        <v>261</v>
      </c>
      <c r="KGZ429" s="91" t="s">
        <v>261</v>
      </c>
      <c r="KHA429" s="91" t="s">
        <v>261</v>
      </c>
      <c r="KHB429" s="91" t="s">
        <v>261</v>
      </c>
      <c r="KHC429" s="91" t="s">
        <v>261</v>
      </c>
      <c r="KHD429" s="91" t="s">
        <v>261</v>
      </c>
      <c r="KHE429" s="91" t="s">
        <v>261</v>
      </c>
      <c r="KHF429" s="91" t="s">
        <v>261</v>
      </c>
      <c r="KHG429" s="91" t="s">
        <v>261</v>
      </c>
      <c r="KHH429" s="91" t="s">
        <v>261</v>
      </c>
      <c r="KHI429" s="91" t="s">
        <v>261</v>
      </c>
      <c r="KHJ429" s="91" t="s">
        <v>261</v>
      </c>
      <c r="KHK429" s="91" t="s">
        <v>261</v>
      </c>
      <c r="KHL429" s="91" t="s">
        <v>261</v>
      </c>
      <c r="KHM429" s="91" t="s">
        <v>261</v>
      </c>
      <c r="KHN429" s="91" t="s">
        <v>261</v>
      </c>
      <c r="KHO429" s="91" t="s">
        <v>261</v>
      </c>
      <c r="KHP429" s="91" t="s">
        <v>261</v>
      </c>
      <c r="KHQ429" s="91" t="s">
        <v>261</v>
      </c>
      <c r="KHR429" s="91" t="s">
        <v>261</v>
      </c>
      <c r="KHS429" s="91" t="s">
        <v>261</v>
      </c>
      <c r="KHT429" s="91" t="s">
        <v>261</v>
      </c>
      <c r="KHU429" s="91" t="s">
        <v>261</v>
      </c>
      <c r="KHV429" s="91" t="s">
        <v>261</v>
      </c>
      <c r="KHW429" s="91" t="s">
        <v>261</v>
      </c>
      <c r="KHX429" s="91" t="s">
        <v>261</v>
      </c>
      <c r="KHY429" s="91" t="s">
        <v>261</v>
      </c>
      <c r="KHZ429" s="91" t="s">
        <v>261</v>
      </c>
      <c r="KIA429" s="91" t="s">
        <v>261</v>
      </c>
      <c r="KIB429" s="91" t="s">
        <v>261</v>
      </c>
      <c r="KIC429" s="91" t="s">
        <v>261</v>
      </c>
      <c r="KID429" s="91" t="s">
        <v>261</v>
      </c>
      <c r="KIE429" s="91" t="s">
        <v>261</v>
      </c>
      <c r="KIF429" s="91" t="s">
        <v>261</v>
      </c>
      <c r="KIG429" s="91" t="s">
        <v>261</v>
      </c>
      <c r="KIH429" s="91" t="s">
        <v>261</v>
      </c>
      <c r="KII429" s="91" t="s">
        <v>261</v>
      </c>
      <c r="KIJ429" s="91" t="s">
        <v>261</v>
      </c>
      <c r="KIK429" s="91" t="s">
        <v>261</v>
      </c>
      <c r="KIL429" s="91" t="s">
        <v>261</v>
      </c>
      <c r="KIM429" s="91" t="s">
        <v>261</v>
      </c>
      <c r="KIN429" s="91" t="s">
        <v>261</v>
      </c>
      <c r="KIO429" s="91" t="s">
        <v>261</v>
      </c>
      <c r="KIP429" s="91" t="s">
        <v>261</v>
      </c>
      <c r="KIQ429" s="91" t="s">
        <v>261</v>
      </c>
      <c r="KIR429" s="91" t="s">
        <v>261</v>
      </c>
      <c r="KIS429" s="91" t="s">
        <v>261</v>
      </c>
      <c r="KIT429" s="91" t="s">
        <v>261</v>
      </c>
      <c r="KIU429" s="91" t="s">
        <v>261</v>
      </c>
      <c r="KIV429" s="91" t="s">
        <v>261</v>
      </c>
      <c r="KIW429" s="91" t="s">
        <v>261</v>
      </c>
      <c r="KIX429" s="91" t="s">
        <v>261</v>
      </c>
      <c r="KIY429" s="91" t="s">
        <v>261</v>
      </c>
      <c r="KIZ429" s="91" t="s">
        <v>261</v>
      </c>
      <c r="KJA429" s="91" t="s">
        <v>261</v>
      </c>
      <c r="KJB429" s="91" t="s">
        <v>261</v>
      </c>
      <c r="KJC429" s="91" t="s">
        <v>261</v>
      </c>
      <c r="KJD429" s="91" t="s">
        <v>261</v>
      </c>
      <c r="KJE429" s="91" t="s">
        <v>261</v>
      </c>
      <c r="KJF429" s="91" t="s">
        <v>261</v>
      </c>
      <c r="KJG429" s="91" t="s">
        <v>261</v>
      </c>
      <c r="KJH429" s="91" t="s">
        <v>261</v>
      </c>
      <c r="KJI429" s="91" t="s">
        <v>261</v>
      </c>
      <c r="KJJ429" s="91" t="s">
        <v>261</v>
      </c>
      <c r="KJK429" s="91" t="s">
        <v>261</v>
      </c>
      <c r="KJL429" s="91" t="s">
        <v>261</v>
      </c>
      <c r="KJM429" s="91" t="s">
        <v>261</v>
      </c>
      <c r="KJN429" s="91" t="s">
        <v>261</v>
      </c>
      <c r="KJO429" s="91" t="s">
        <v>261</v>
      </c>
      <c r="KJP429" s="91" t="s">
        <v>261</v>
      </c>
      <c r="KJQ429" s="91" t="s">
        <v>261</v>
      </c>
      <c r="KJR429" s="91" t="s">
        <v>261</v>
      </c>
      <c r="KJS429" s="91" t="s">
        <v>261</v>
      </c>
      <c r="KJT429" s="91" t="s">
        <v>261</v>
      </c>
      <c r="KJU429" s="91" t="s">
        <v>261</v>
      </c>
      <c r="KJV429" s="91" t="s">
        <v>261</v>
      </c>
      <c r="KJW429" s="91" t="s">
        <v>261</v>
      </c>
      <c r="KJX429" s="91" t="s">
        <v>261</v>
      </c>
      <c r="KJY429" s="91" t="s">
        <v>261</v>
      </c>
      <c r="KJZ429" s="91" t="s">
        <v>261</v>
      </c>
      <c r="KKA429" s="91" t="s">
        <v>261</v>
      </c>
      <c r="KKB429" s="91" t="s">
        <v>261</v>
      </c>
      <c r="KKC429" s="91" t="s">
        <v>261</v>
      </c>
      <c r="KKD429" s="91" t="s">
        <v>261</v>
      </c>
      <c r="KKE429" s="91" t="s">
        <v>261</v>
      </c>
      <c r="KKF429" s="91" t="s">
        <v>261</v>
      </c>
      <c r="KKG429" s="91" t="s">
        <v>261</v>
      </c>
      <c r="KKH429" s="91" t="s">
        <v>261</v>
      </c>
      <c r="KKI429" s="91" t="s">
        <v>261</v>
      </c>
      <c r="KKJ429" s="91" t="s">
        <v>261</v>
      </c>
      <c r="KKK429" s="91" t="s">
        <v>261</v>
      </c>
      <c r="KKL429" s="91" t="s">
        <v>261</v>
      </c>
      <c r="KKM429" s="91" t="s">
        <v>261</v>
      </c>
      <c r="KKN429" s="91" t="s">
        <v>261</v>
      </c>
      <c r="KKO429" s="91" t="s">
        <v>261</v>
      </c>
      <c r="KKP429" s="91" t="s">
        <v>261</v>
      </c>
      <c r="KKQ429" s="91" t="s">
        <v>261</v>
      </c>
      <c r="KKR429" s="91" t="s">
        <v>261</v>
      </c>
      <c r="KKS429" s="91" t="s">
        <v>261</v>
      </c>
      <c r="KKT429" s="91" t="s">
        <v>261</v>
      </c>
      <c r="KKU429" s="91" t="s">
        <v>261</v>
      </c>
      <c r="KKV429" s="91" t="s">
        <v>261</v>
      </c>
      <c r="KKW429" s="91" t="s">
        <v>261</v>
      </c>
      <c r="KKX429" s="91" t="s">
        <v>261</v>
      </c>
      <c r="KKY429" s="91" t="s">
        <v>261</v>
      </c>
      <c r="KKZ429" s="91" t="s">
        <v>261</v>
      </c>
      <c r="KLA429" s="91" t="s">
        <v>261</v>
      </c>
      <c r="KLB429" s="91" t="s">
        <v>261</v>
      </c>
      <c r="KLC429" s="91" t="s">
        <v>261</v>
      </c>
      <c r="KLD429" s="91" t="s">
        <v>261</v>
      </c>
      <c r="KLE429" s="91" t="s">
        <v>261</v>
      </c>
      <c r="KLF429" s="91" t="s">
        <v>261</v>
      </c>
      <c r="KLG429" s="91" t="s">
        <v>261</v>
      </c>
      <c r="KLH429" s="91" t="s">
        <v>261</v>
      </c>
      <c r="KLI429" s="91" t="s">
        <v>261</v>
      </c>
      <c r="KLJ429" s="91" t="s">
        <v>261</v>
      </c>
      <c r="KLK429" s="91" t="s">
        <v>261</v>
      </c>
      <c r="KLL429" s="91" t="s">
        <v>261</v>
      </c>
      <c r="KLM429" s="91" t="s">
        <v>261</v>
      </c>
      <c r="KLN429" s="91" t="s">
        <v>261</v>
      </c>
      <c r="KLO429" s="91" t="s">
        <v>261</v>
      </c>
      <c r="KLP429" s="91" t="s">
        <v>261</v>
      </c>
      <c r="KLQ429" s="91" t="s">
        <v>261</v>
      </c>
      <c r="KLR429" s="91" t="s">
        <v>261</v>
      </c>
      <c r="KLS429" s="91" t="s">
        <v>261</v>
      </c>
      <c r="KLT429" s="91" t="s">
        <v>261</v>
      </c>
      <c r="KLU429" s="91" t="s">
        <v>261</v>
      </c>
      <c r="KLV429" s="91" t="s">
        <v>261</v>
      </c>
      <c r="KLW429" s="91" t="s">
        <v>261</v>
      </c>
      <c r="KLX429" s="91" t="s">
        <v>261</v>
      </c>
      <c r="KLY429" s="91" t="s">
        <v>261</v>
      </c>
      <c r="KLZ429" s="91" t="s">
        <v>261</v>
      </c>
      <c r="KMA429" s="91" t="s">
        <v>261</v>
      </c>
      <c r="KMB429" s="91" t="s">
        <v>261</v>
      </c>
      <c r="KMC429" s="91" t="s">
        <v>261</v>
      </c>
      <c r="KMD429" s="91" t="s">
        <v>261</v>
      </c>
      <c r="KME429" s="91" t="s">
        <v>261</v>
      </c>
      <c r="KMF429" s="91" t="s">
        <v>261</v>
      </c>
      <c r="KMG429" s="91" t="s">
        <v>261</v>
      </c>
      <c r="KMH429" s="91" t="s">
        <v>261</v>
      </c>
      <c r="KMI429" s="91" t="s">
        <v>261</v>
      </c>
      <c r="KMJ429" s="91" t="s">
        <v>261</v>
      </c>
      <c r="KMK429" s="91" t="s">
        <v>261</v>
      </c>
      <c r="KML429" s="91" t="s">
        <v>261</v>
      </c>
      <c r="KMM429" s="91" t="s">
        <v>261</v>
      </c>
      <c r="KMN429" s="91" t="s">
        <v>261</v>
      </c>
      <c r="KMO429" s="91" t="s">
        <v>261</v>
      </c>
      <c r="KMP429" s="91" t="s">
        <v>261</v>
      </c>
      <c r="KMQ429" s="91" t="s">
        <v>261</v>
      </c>
      <c r="KMR429" s="91" t="s">
        <v>261</v>
      </c>
      <c r="KMS429" s="91" t="s">
        <v>261</v>
      </c>
      <c r="KMT429" s="91" t="s">
        <v>261</v>
      </c>
      <c r="KMU429" s="91" t="s">
        <v>261</v>
      </c>
      <c r="KMV429" s="91" t="s">
        <v>261</v>
      </c>
      <c r="KMW429" s="91" t="s">
        <v>261</v>
      </c>
      <c r="KMX429" s="91" t="s">
        <v>261</v>
      </c>
      <c r="KMY429" s="91" t="s">
        <v>261</v>
      </c>
      <c r="KMZ429" s="91" t="s">
        <v>261</v>
      </c>
      <c r="KNA429" s="91" t="s">
        <v>261</v>
      </c>
      <c r="KNB429" s="91" t="s">
        <v>261</v>
      </c>
      <c r="KNC429" s="91" t="s">
        <v>261</v>
      </c>
      <c r="KND429" s="91" t="s">
        <v>261</v>
      </c>
      <c r="KNE429" s="91" t="s">
        <v>261</v>
      </c>
      <c r="KNF429" s="91" t="s">
        <v>261</v>
      </c>
      <c r="KNG429" s="91" t="s">
        <v>261</v>
      </c>
      <c r="KNH429" s="91" t="s">
        <v>261</v>
      </c>
      <c r="KNI429" s="91" t="s">
        <v>261</v>
      </c>
      <c r="KNJ429" s="91" t="s">
        <v>261</v>
      </c>
      <c r="KNK429" s="91" t="s">
        <v>261</v>
      </c>
      <c r="KNL429" s="91" t="s">
        <v>261</v>
      </c>
      <c r="KNM429" s="91" t="s">
        <v>261</v>
      </c>
      <c r="KNN429" s="91" t="s">
        <v>261</v>
      </c>
      <c r="KNO429" s="91" t="s">
        <v>261</v>
      </c>
      <c r="KNP429" s="91" t="s">
        <v>261</v>
      </c>
      <c r="KNQ429" s="91" t="s">
        <v>261</v>
      </c>
      <c r="KNR429" s="91" t="s">
        <v>261</v>
      </c>
      <c r="KNS429" s="91" t="s">
        <v>261</v>
      </c>
      <c r="KNT429" s="91" t="s">
        <v>261</v>
      </c>
      <c r="KNU429" s="91" t="s">
        <v>261</v>
      </c>
      <c r="KNV429" s="91" t="s">
        <v>261</v>
      </c>
      <c r="KNW429" s="91" t="s">
        <v>261</v>
      </c>
      <c r="KNX429" s="91" t="s">
        <v>261</v>
      </c>
      <c r="KNY429" s="91" t="s">
        <v>261</v>
      </c>
      <c r="KNZ429" s="91" t="s">
        <v>261</v>
      </c>
      <c r="KOA429" s="91" t="s">
        <v>261</v>
      </c>
      <c r="KOB429" s="91" t="s">
        <v>261</v>
      </c>
      <c r="KOC429" s="91" t="s">
        <v>261</v>
      </c>
      <c r="KOD429" s="91" t="s">
        <v>261</v>
      </c>
      <c r="KOE429" s="91" t="s">
        <v>261</v>
      </c>
      <c r="KOF429" s="91" t="s">
        <v>261</v>
      </c>
      <c r="KOG429" s="91" t="s">
        <v>261</v>
      </c>
      <c r="KOH429" s="91" t="s">
        <v>261</v>
      </c>
      <c r="KOI429" s="91" t="s">
        <v>261</v>
      </c>
      <c r="KOJ429" s="91" t="s">
        <v>261</v>
      </c>
      <c r="KOK429" s="91" t="s">
        <v>261</v>
      </c>
      <c r="KOL429" s="91" t="s">
        <v>261</v>
      </c>
      <c r="KOM429" s="91" t="s">
        <v>261</v>
      </c>
      <c r="KON429" s="91" t="s">
        <v>261</v>
      </c>
      <c r="KOO429" s="91" t="s">
        <v>261</v>
      </c>
      <c r="KOP429" s="91" t="s">
        <v>261</v>
      </c>
      <c r="KOQ429" s="91" t="s">
        <v>261</v>
      </c>
      <c r="KOR429" s="91" t="s">
        <v>261</v>
      </c>
      <c r="KOS429" s="91" t="s">
        <v>261</v>
      </c>
      <c r="KOT429" s="91" t="s">
        <v>261</v>
      </c>
      <c r="KOU429" s="91" t="s">
        <v>261</v>
      </c>
      <c r="KOV429" s="91" t="s">
        <v>261</v>
      </c>
      <c r="KOW429" s="91" t="s">
        <v>261</v>
      </c>
      <c r="KOX429" s="91" t="s">
        <v>261</v>
      </c>
      <c r="KOY429" s="91" t="s">
        <v>261</v>
      </c>
      <c r="KOZ429" s="91" t="s">
        <v>261</v>
      </c>
      <c r="KPA429" s="91" t="s">
        <v>261</v>
      </c>
      <c r="KPB429" s="91" t="s">
        <v>261</v>
      </c>
      <c r="KPC429" s="91" t="s">
        <v>261</v>
      </c>
      <c r="KPD429" s="91" t="s">
        <v>261</v>
      </c>
      <c r="KPE429" s="91" t="s">
        <v>261</v>
      </c>
      <c r="KPF429" s="91" t="s">
        <v>261</v>
      </c>
      <c r="KPG429" s="91" t="s">
        <v>261</v>
      </c>
      <c r="KPH429" s="91" t="s">
        <v>261</v>
      </c>
      <c r="KPI429" s="91" t="s">
        <v>261</v>
      </c>
      <c r="KPJ429" s="91" t="s">
        <v>261</v>
      </c>
      <c r="KPK429" s="91" t="s">
        <v>261</v>
      </c>
      <c r="KPL429" s="91" t="s">
        <v>261</v>
      </c>
      <c r="KPM429" s="91" t="s">
        <v>261</v>
      </c>
      <c r="KPN429" s="91" t="s">
        <v>261</v>
      </c>
      <c r="KPO429" s="91" t="s">
        <v>261</v>
      </c>
      <c r="KPP429" s="91" t="s">
        <v>261</v>
      </c>
      <c r="KPQ429" s="91" t="s">
        <v>261</v>
      </c>
      <c r="KPR429" s="91" t="s">
        <v>261</v>
      </c>
      <c r="KPS429" s="91" t="s">
        <v>261</v>
      </c>
      <c r="KPT429" s="91" t="s">
        <v>261</v>
      </c>
      <c r="KPU429" s="91" t="s">
        <v>261</v>
      </c>
      <c r="KPV429" s="91" t="s">
        <v>261</v>
      </c>
      <c r="KPW429" s="91" t="s">
        <v>261</v>
      </c>
      <c r="KPX429" s="91" t="s">
        <v>261</v>
      </c>
      <c r="KPY429" s="91" t="s">
        <v>261</v>
      </c>
      <c r="KPZ429" s="91" t="s">
        <v>261</v>
      </c>
      <c r="KQA429" s="91" t="s">
        <v>261</v>
      </c>
      <c r="KQB429" s="91" t="s">
        <v>261</v>
      </c>
      <c r="KQC429" s="91" t="s">
        <v>261</v>
      </c>
      <c r="KQD429" s="91" t="s">
        <v>261</v>
      </c>
      <c r="KQE429" s="91" t="s">
        <v>261</v>
      </c>
      <c r="KQF429" s="91" t="s">
        <v>261</v>
      </c>
      <c r="KQG429" s="91" t="s">
        <v>261</v>
      </c>
      <c r="KQH429" s="91" t="s">
        <v>261</v>
      </c>
      <c r="KQI429" s="91" t="s">
        <v>261</v>
      </c>
      <c r="KQJ429" s="91" t="s">
        <v>261</v>
      </c>
      <c r="KQK429" s="91" t="s">
        <v>261</v>
      </c>
      <c r="KQL429" s="91" t="s">
        <v>261</v>
      </c>
      <c r="KQM429" s="91" t="s">
        <v>261</v>
      </c>
      <c r="KQN429" s="91" t="s">
        <v>261</v>
      </c>
      <c r="KQO429" s="91" t="s">
        <v>261</v>
      </c>
      <c r="KQP429" s="91" t="s">
        <v>261</v>
      </c>
      <c r="KQQ429" s="91" t="s">
        <v>261</v>
      </c>
      <c r="KQR429" s="91" t="s">
        <v>261</v>
      </c>
      <c r="KQS429" s="91" t="s">
        <v>261</v>
      </c>
      <c r="KQT429" s="91" t="s">
        <v>261</v>
      </c>
      <c r="KQU429" s="91" t="s">
        <v>261</v>
      </c>
      <c r="KQV429" s="91" t="s">
        <v>261</v>
      </c>
      <c r="KQW429" s="91" t="s">
        <v>261</v>
      </c>
      <c r="KQX429" s="91" t="s">
        <v>261</v>
      </c>
      <c r="KQY429" s="91" t="s">
        <v>261</v>
      </c>
      <c r="KQZ429" s="91" t="s">
        <v>261</v>
      </c>
      <c r="KRA429" s="91" t="s">
        <v>261</v>
      </c>
      <c r="KRB429" s="91" t="s">
        <v>261</v>
      </c>
      <c r="KRC429" s="91" t="s">
        <v>261</v>
      </c>
      <c r="KRD429" s="91" t="s">
        <v>261</v>
      </c>
      <c r="KRE429" s="91" t="s">
        <v>261</v>
      </c>
      <c r="KRF429" s="91" t="s">
        <v>261</v>
      </c>
      <c r="KRG429" s="91" t="s">
        <v>261</v>
      </c>
      <c r="KRH429" s="91" t="s">
        <v>261</v>
      </c>
      <c r="KRI429" s="91" t="s">
        <v>261</v>
      </c>
      <c r="KRJ429" s="91" t="s">
        <v>261</v>
      </c>
      <c r="KRK429" s="91" t="s">
        <v>261</v>
      </c>
      <c r="KRL429" s="91" t="s">
        <v>261</v>
      </c>
      <c r="KRM429" s="91" t="s">
        <v>261</v>
      </c>
      <c r="KRN429" s="91" t="s">
        <v>261</v>
      </c>
      <c r="KRO429" s="91" t="s">
        <v>261</v>
      </c>
      <c r="KRP429" s="91" t="s">
        <v>261</v>
      </c>
      <c r="KRQ429" s="91" t="s">
        <v>261</v>
      </c>
      <c r="KRR429" s="91" t="s">
        <v>261</v>
      </c>
      <c r="KRS429" s="91" t="s">
        <v>261</v>
      </c>
      <c r="KRT429" s="91" t="s">
        <v>261</v>
      </c>
      <c r="KRU429" s="91" t="s">
        <v>261</v>
      </c>
      <c r="KRV429" s="91" t="s">
        <v>261</v>
      </c>
      <c r="KRW429" s="91" t="s">
        <v>261</v>
      </c>
      <c r="KRX429" s="91" t="s">
        <v>261</v>
      </c>
      <c r="KRY429" s="91" t="s">
        <v>261</v>
      </c>
      <c r="KRZ429" s="91" t="s">
        <v>261</v>
      </c>
      <c r="KSA429" s="91" t="s">
        <v>261</v>
      </c>
      <c r="KSB429" s="91" t="s">
        <v>261</v>
      </c>
      <c r="KSC429" s="91" t="s">
        <v>261</v>
      </c>
      <c r="KSD429" s="91" t="s">
        <v>261</v>
      </c>
      <c r="KSE429" s="91" t="s">
        <v>261</v>
      </c>
      <c r="KSF429" s="91" t="s">
        <v>261</v>
      </c>
      <c r="KSG429" s="91" t="s">
        <v>261</v>
      </c>
      <c r="KSH429" s="91" t="s">
        <v>261</v>
      </c>
      <c r="KSI429" s="91" t="s">
        <v>261</v>
      </c>
      <c r="KSJ429" s="91" t="s">
        <v>261</v>
      </c>
      <c r="KSK429" s="91" t="s">
        <v>261</v>
      </c>
      <c r="KSL429" s="91" t="s">
        <v>261</v>
      </c>
      <c r="KSM429" s="91" t="s">
        <v>261</v>
      </c>
      <c r="KSN429" s="91" t="s">
        <v>261</v>
      </c>
      <c r="KSO429" s="91" t="s">
        <v>261</v>
      </c>
      <c r="KSP429" s="91" t="s">
        <v>261</v>
      </c>
      <c r="KSQ429" s="91" t="s">
        <v>261</v>
      </c>
      <c r="KSR429" s="91" t="s">
        <v>261</v>
      </c>
      <c r="KSS429" s="91" t="s">
        <v>261</v>
      </c>
      <c r="KST429" s="91" t="s">
        <v>261</v>
      </c>
      <c r="KSU429" s="91" t="s">
        <v>261</v>
      </c>
      <c r="KSV429" s="91" t="s">
        <v>261</v>
      </c>
      <c r="KSW429" s="91" t="s">
        <v>261</v>
      </c>
      <c r="KSX429" s="91" t="s">
        <v>261</v>
      </c>
      <c r="KSY429" s="91" t="s">
        <v>261</v>
      </c>
      <c r="KSZ429" s="91" t="s">
        <v>261</v>
      </c>
      <c r="KTA429" s="91" t="s">
        <v>261</v>
      </c>
      <c r="KTB429" s="91" t="s">
        <v>261</v>
      </c>
      <c r="KTC429" s="91" t="s">
        <v>261</v>
      </c>
      <c r="KTD429" s="91" t="s">
        <v>261</v>
      </c>
      <c r="KTE429" s="91" t="s">
        <v>261</v>
      </c>
      <c r="KTF429" s="91" t="s">
        <v>261</v>
      </c>
      <c r="KTG429" s="91" t="s">
        <v>261</v>
      </c>
      <c r="KTH429" s="91" t="s">
        <v>261</v>
      </c>
      <c r="KTI429" s="91" t="s">
        <v>261</v>
      </c>
      <c r="KTJ429" s="91" t="s">
        <v>261</v>
      </c>
      <c r="KTK429" s="91" t="s">
        <v>261</v>
      </c>
      <c r="KTL429" s="91" t="s">
        <v>261</v>
      </c>
      <c r="KTM429" s="91" t="s">
        <v>261</v>
      </c>
      <c r="KTN429" s="91" t="s">
        <v>261</v>
      </c>
      <c r="KTO429" s="91" t="s">
        <v>261</v>
      </c>
      <c r="KTP429" s="91" t="s">
        <v>261</v>
      </c>
      <c r="KTQ429" s="91" t="s">
        <v>261</v>
      </c>
      <c r="KTR429" s="91" t="s">
        <v>261</v>
      </c>
      <c r="KTS429" s="91" t="s">
        <v>261</v>
      </c>
      <c r="KTT429" s="91" t="s">
        <v>261</v>
      </c>
      <c r="KTU429" s="91" t="s">
        <v>261</v>
      </c>
      <c r="KTV429" s="91" t="s">
        <v>261</v>
      </c>
      <c r="KTW429" s="91" t="s">
        <v>261</v>
      </c>
      <c r="KTX429" s="91" t="s">
        <v>261</v>
      </c>
      <c r="KTY429" s="91" t="s">
        <v>261</v>
      </c>
      <c r="KTZ429" s="91" t="s">
        <v>261</v>
      </c>
      <c r="KUA429" s="91" t="s">
        <v>261</v>
      </c>
      <c r="KUB429" s="91" t="s">
        <v>261</v>
      </c>
      <c r="KUC429" s="91" t="s">
        <v>261</v>
      </c>
      <c r="KUD429" s="91" t="s">
        <v>261</v>
      </c>
      <c r="KUE429" s="91" t="s">
        <v>261</v>
      </c>
      <c r="KUF429" s="91" t="s">
        <v>261</v>
      </c>
      <c r="KUG429" s="91" t="s">
        <v>261</v>
      </c>
      <c r="KUH429" s="91" t="s">
        <v>261</v>
      </c>
      <c r="KUI429" s="91" t="s">
        <v>261</v>
      </c>
      <c r="KUJ429" s="91" t="s">
        <v>261</v>
      </c>
      <c r="KUK429" s="91" t="s">
        <v>261</v>
      </c>
      <c r="KUL429" s="91" t="s">
        <v>261</v>
      </c>
      <c r="KUM429" s="91" t="s">
        <v>261</v>
      </c>
      <c r="KUN429" s="91" t="s">
        <v>261</v>
      </c>
      <c r="KUO429" s="91" t="s">
        <v>261</v>
      </c>
      <c r="KUP429" s="91" t="s">
        <v>261</v>
      </c>
      <c r="KUQ429" s="91" t="s">
        <v>261</v>
      </c>
      <c r="KUR429" s="91" t="s">
        <v>261</v>
      </c>
      <c r="KUS429" s="91" t="s">
        <v>261</v>
      </c>
      <c r="KUT429" s="91" t="s">
        <v>261</v>
      </c>
      <c r="KUU429" s="91" t="s">
        <v>261</v>
      </c>
      <c r="KUV429" s="91" t="s">
        <v>261</v>
      </c>
      <c r="KUW429" s="91" t="s">
        <v>261</v>
      </c>
      <c r="KUX429" s="91" t="s">
        <v>261</v>
      </c>
      <c r="KUY429" s="91" t="s">
        <v>261</v>
      </c>
      <c r="KUZ429" s="91" t="s">
        <v>261</v>
      </c>
      <c r="KVA429" s="91" t="s">
        <v>261</v>
      </c>
      <c r="KVB429" s="91" t="s">
        <v>261</v>
      </c>
      <c r="KVC429" s="91" t="s">
        <v>261</v>
      </c>
      <c r="KVD429" s="91" t="s">
        <v>261</v>
      </c>
      <c r="KVE429" s="91" t="s">
        <v>261</v>
      </c>
      <c r="KVF429" s="91" t="s">
        <v>261</v>
      </c>
      <c r="KVG429" s="91" t="s">
        <v>261</v>
      </c>
      <c r="KVH429" s="91" t="s">
        <v>261</v>
      </c>
      <c r="KVI429" s="91" t="s">
        <v>261</v>
      </c>
      <c r="KVJ429" s="91" t="s">
        <v>261</v>
      </c>
      <c r="KVK429" s="91" t="s">
        <v>261</v>
      </c>
      <c r="KVL429" s="91" t="s">
        <v>261</v>
      </c>
      <c r="KVM429" s="91" t="s">
        <v>261</v>
      </c>
      <c r="KVN429" s="91" t="s">
        <v>261</v>
      </c>
      <c r="KVO429" s="91" t="s">
        <v>261</v>
      </c>
      <c r="KVP429" s="91" t="s">
        <v>261</v>
      </c>
      <c r="KVQ429" s="91" t="s">
        <v>261</v>
      </c>
      <c r="KVR429" s="91" t="s">
        <v>261</v>
      </c>
      <c r="KVS429" s="91" t="s">
        <v>261</v>
      </c>
      <c r="KVT429" s="91" t="s">
        <v>261</v>
      </c>
      <c r="KVU429" s="91" t="s">
        <v>261</v>
      </c>
      <c r="KVV429" s="91" t="s">
        <v>261</v>
      </c>
      <c r="KVW429" s="91" t="s">
        <v>261</v>
      </c>
      <c r="KVX429" s="91" t="s">
        <v>261</v>
      </c>
      <c r="KVY429" s="91" t="s">
        <v>261</v>
      </c>
      <c r="KVZ429" s="91" t="s">
        <v>261</v>
      </c>
      <c r="KWA429" s="91" t="s">
        <v>261</v>
      </c>
      <c r="KWB429" s="91" t="s">
        <v>261</v>
      </c>
      <c r="KWC429" s="91" t="s">
        <v>261</v>
      </c>
      <c r="KWD429" s="91" t="s">
        <v>261</v>
      </c>
      <c r="KWE429" s="91" t="s">
        <v>261</v>
      </c>
      <c r="KWF429" s="91" t="s">
        <v>261</v>
      </c>
      <c r="KWG429" s="91" t="s">
        <v>261</v>
      </c>
      <c r="KWH429" s="91" t="s">
        <v>261</v>
      </c>
      <c r="KWI429" s="91" t="s">
        <v>261</v>
      </c>
      <c r="KWJ429" s="91" t="s">
        <v>261</v>
      </c>
      <c r="KWK429" s="91" t="s">
        <v>261</v>
      </c>
      <c r="KWL429" s="91" t="s">
        <v>261</v>
      </c>
      <c r="KWM429" s="91" t="s">
        <v>261</v>
      </c>
      <c r="KWN429" s="91" t="s">
        <v>261</v>
      </c>
      <c r="KWO429" s="91" t="s">
        <v>261</v>
      </c>
      <c r="KWP429" s="91" t="s">
        <v>261</v>
      </c>
      <c r="KWQ429" s="91" t="s">
        <v>261</v>
      </c>
      <c r="KWR429" s="91" t="s">
        <v>261</v>
      </c>
      <c r="KWS429" s="91" t="s">
        <v>261</v>
      </c>
      <c r="KWT429" s="91" t="s">
        <v>261</v>
      </c>
      <c r="KWU429" s="91" t="s">
        <v>261</v>
      </c>
      <c r="KWV429" s="91" t="s">
        <v>261</v>
      </c>
      <c r="KWW429" s="91" t="s">
        <v>261</v>
      </c>
      <c r="KWX429" s="91" t="s">
        <v>261</v>
      </c>
      <c r="KWY429" s="91" t="s">
        <v>261</v>
      </c>
      <c r="KWZ429" s="91" t="s">
        <v>261</v>
      </c>
      <c r="KXA429" s="91" t="s">
        <v>261</v>
      </c>
      <c r="KXB429" s="91" t="s">
        <v>261</v>
      </c>
      <c r="KXC429" s="91" t="s">
        <v>261</v>
      </c>
      <c r="KXD429" s="91" t="s">
        <v>261</v>
      </c>
      <c r="KXE429" s="91" t="s">
        <v>261</v>
      </c>
      <c r="KXF429" s="91" t="s">
        <v>261</v>
      </c>
      <c r="KXG429" s="91" t="s">
        <v>261</v>
      </c>
      <c r="KXH429" s="91" t="s">
        <v>261</v>
      </c>
      <c r="KXI429" s="91" t="s">
        <v>261</v>
      </c>
      <c r="KXJ429" s="91" t="s">
        <v>261</v>
      </c>
      <c r="KXK429" s="91" t="s">
        <v>261</v>
      </c>
      <c r="KXL429" s="91" t="s">
        <v>261</v>
      </c>
      <c r="KXM429" s="91" t="s">
        <v>261</v>
      </c>
      <c r="KXN429" s="91" t="s">
        <v>261</v>
      </c>
      <c r="KXO429" s="91" t="s">
        <v>261</v>
      </c>
      <c r="KXP429" s="91" t="s">
        <v>261</v>
      </c>
      <c r="KXQ429" s="91" t="s">
        <v>261</v>
      </c>
      <c r="KXR429" s="91" t="s">
        <v>261</v>
      </c>
      <c r="KXS429" s="91" t="s">
        <v>261</v>
      </c>
      <c r="KXT429" s="91" t="s">
        <v>261</v>
      </c>
      <c r="KXU429" s="91" t="s">
        <v>261</v>
      </c>
      <c r="KXV429" s="91" t="s">
        <v>261</v>
      </c>
      <c r="KXW429" s="91" t="s">
        <v>261</v>
      </c>
      <c r="KXX429" s="91" t="s">
        <v>261</v>
      </c>
      <c r="KXY429" s="91" t="s">
        <v>261</v>
      </c>
      <c r="KXZ429" s="91" t="s">
        <v>261</v>
      </c>
      <c r="KYA429" s="91" t="s">
        <v>261</v>
      </c>
      <c r="KYB429" s="91" t="s">
        <v>261</v>
      </c>
      <c r="KYC429" s="91" t="s">
        <v>261</v>
      </c>
      <c r="KYD429" s="91" t="s">
        <v>261</v>
      </c>
      <c r="KYE429" s="91" t="s">
        <v>261</v>
      </c>
      <c r="KYF429" s="91" t="s">
        <v>261</v>
      </c>
      <c r="KYG429" s="91" t="s">
        <v>261</v>
      </c>
      <c r="KYH429" s="91" t="s">
        <v>261</v>
      </c>
      <c r="KYI429" s="91" t="s">
        <v>261</v>
      </c>
      <c r="KYJ429" s="91" t="s">
        <v>261</v>
      </c>
      <c r="KYK429" s="91" t="s">
        <v>261</v>
      </c>
      <c r="KYL429" s="91" t="s">
        <v>261</v>
      </c>
      <c r="KYM429" s="91" t="s">
        <v>261</v>
      </c>
      <c r="KYN429" s="91" t="s">
        <v>261</v>
      </c>
      <c r="KYO429" s="91" t="s">
        <v>261</v>
      </c>
      <c r="KYP429" s="91" t="s">
        <v>261</v>
      </c>
      <c r="KYQ429" s="91" t="s">
        <v>261</v>
      </c>
      <c r="KYR429" s="91" t="s">
        <v>261</v>
      </c>
      <c r="KYS429" s="91" t="s">
        <v>261</v>
      </c>
      <c r="KYT429" s="91" t="s">
        <v>261</v>
      </c>
      <c r="KYU429" s="91" t="s">
        <v>261</v>
      </c>
      <c r="KYV429" s="91" t="s">
        <v>261</v>
      </c>
      <c r="KYW429" s="91" t="s">
        <v>261</v>
      </c>
      <c r="KYX429" s="91" t="s">
        <v>261</v>
      </c>
      <c r="KYY429" s="91" t="s">
        <v>261</v>
      </c>
      <c r="KYZ429" s="91" t="s">
        <v>261</v>
      </c>
      <c r="KZA429" s="91" t="s">
        <v>261</v>
      </c>
      <c r="KZB429" s="91" t="s">
        <v>261</v>
      </c>
      <c r="KZC429" s="91" t="s">
        <v>261</v>
      </c>
      <c r="KZD429" s="91" t="s">
        <v>261</v>
      </c>
      <c r="KZE429" s="91" t="s">
        <v>261</v>
      </c>
      <c r="KZF429" s="91" t="s">
        <v>261</v>
      </c>
      <c r="KZG429" s="91" t="s">
        <v>261</v>
      </c>
      <c r="KZH429" s="91" t="s">
        <v>261</v>
      </c>
      <c r="KZI429" s="91" t="s">
        <v>261</v>
      </c>
      <c r="KZJ429" s="91" t="s">
        <v>261</v>
      </c>
      <c r="KZK429" s="91" t="s">
        <v>261</v>
      </c>
      <c r="KZL429" s="91" t="s">
        <v>261</v>
      </c>
      <c r="KZM429" s="91" t="s">
        <v>261</v>
      </c>
      <c r="KZN429" s="91" t="s">
        <v>261</v>
      </c>
      <c r="KZO429" s="91" t="s">
        <v>261</v>
      </c>
      <c r="KZP429" s="91" t="s">
        <v>261</v>
      </c>
      <c r="KZQ429" s="91" t="s">
        <v>261</v>
      </c>
      <c r="KZR429" s="91" t="s">
        <v>261</v>
      </c>
      <c r="KZS429" s="91" t="s">
        <v>261</v>
      </c>
      <c r="KZT429" s="91" t="s">
        <v>261</v>
      </c>
      <c r="KZU429" s="91" t="s">
        <v>261</v>
      </c>
      <c r="KZV429" s="91" t="s">
        <v>261</v>
      </c>
      <c r="KZW429" s="91" t="s">
        <v>261</v>
      </c>
      <c r="KZX429" s="91" t="s">
        <v>261</v>
      </c>
      <c r="KZY429" s="91" t="s">
        <v>261</v>
      </c>
      <c r="KZZ429" s="91" t="s">
        <v>261</v>
      </c>
      <c r="LAA429" s="91" t="s">
        <v>261</v>
      </c>
      <c r="LAB429" s="91" t="s">
        <v>261</v>
      </c>
      <c r="LAC429" s="91" t="s">
        <v>261</v>
      </c>
      <c r="LAD429" s="91" t="s">
        <v>261</v>
      </c>
      <c r="LAE429" s="91" t="s">
        <v>261</v>
      </c>
      <c r="LAF429" s="91" t="s">
        <v>261</v>
      </c>
      <c r="LAG429" s="91" t="s">
        <v>261</v>
      </c>
      <c r="LAH429" s="91" t="s">
        <v>261</v>
      </c>
      <c r="LAI429" s="91" t="s">
        <v>261</v>
      </c>
      <c r="LAJ429" s="91" t="s">
        <v>261</v>
      </c>
      <c r="LAK429" s="91" t="s">
        <v>261</v>
      </c>
      <c r="LAL429" s="91" t="s">
        <v>261</v>
      </c>
      <c r="LAM429" s="91" t="s">
        <v>261</v>
      </c>
      <c r="LAN429" s="91" t="s">
        <v>261</v>
      </c>
      <c r="LAO429" s="91" t="s">
        <v>261</v>
      </c>
      <c r="LAP429" s="91" t="s">
        <v>261</v>
      </c>
      <c r="LAQ429" s="91" t="s">
        <v>261</v>
      </c>
      <c r="LAR429" s="91" t="s">
        <v>261</v>
      </c>
      <c r="LAS429" s="91" t="s">
        <v>261</v>
      </c>
      <c r="LAT429" s="91" t="s">
        <v>261</v>
      </c>
      <c r="LAU429" s="91" t="s">
        <v>261</v>
      </c>
      <c r="LAV429" s="91" t="s">
        <v>261</v>
      </c>
      <c r="LAW429" s="91" t="s">
        <v>261</v>
      </c>
      <c r="LAX429" s="91" t="s">
        <v>261</v>
      </c>
      <c r="LAY429" s="91" t="s">
        <v>261</v>
      </c>
      <c r="LAZ429" s="91" t="s">
        <v>261</v>
      </c>
      <c r="LBA429" s="91" t="s">
        <v>261</v>
      </c>
      <c r="LBB429" s="91" t="s">
        <v>261</v>
      </c>
      <c r="LBC429" s="91" t="s">
        <v>261</v>
      </c>
      <c r="LBD429" s="91" t="s">
        <v>261</v>
      </c>
      <c r="LBE429" s="91" t="s">
        <v>261</v>
      </c>
      <c r="LBF429" s="91" t="s">
        <v>261</v>
      </c>
      <c r="LBG429" s="91" t="s">
        <v>261</v>
      </c>
      <c r="LBH429" s="91" t="s">
        <v>261</v>
      </c>
      <c r="LBI429" s="91" t="s">
        <v>261</v>
      </c>
      <c r="LBJ429" s="91" t="s">
        <v>261</v>
      </c>
      <c r="LBK429" s="91" t="s">
        <v>261</v>
      </c>
      <c r="LBL429" s="91" t="s">
        <v>261</v>
      </c>
      <c r="LBM429" s="91" t="s">
        <v>261</v>
      </c>
      <c r="LBN429" s="91" t="s">
        <v>261</v>
      </c>
      <c r="LBO429" s="91" t="s">
        <v>261</v>
      </c>
      <c r="LBP429" s="91" t="s">
        <v>261</v>
      </c>
      <c r="LBQ429" s="91" t="s">
        <v>261</v>
      </c>
      <c r="LBR429" s="91" t="s">
        <v>261</v>
      </c>
      <c r="LBS429" s="91" t="s">
        <v>261</v>
      </c>
      <c r="LBT429" s="91" t="s">
        <v>261</v>
      </c>
      <c r="LBU429" s="91" t="s">
        <v>261</v>
      </c>
      <c r="LBV429" s="91" t="s">
        <v>261</v>
      </c>
      <c r="LBW429" s="91" t="s">
        <v>261</v>
      </c>
      <c r="LBX429" s="91" t="s">
        <v>261</v>
      </c>
      <c r="LBY429" s="91" t="s">
        <v>261</v>
      </c>
      <c r="LBZ429" s="91" t="s">
        <v>261</v>
      </c>
      <c r="LCA429" s="91" t="s">
        <v>261</v>
      </c>
      <c r="LCB429" s="91" t="s">
        <v>261</v>
      </c>
      <c r="LCC429" s="91" t="s">
        <v>261</v>
      </c>
      <c r="LCD429" s="91" t="s">
        <v>261</v>
      </c>
      <c r="LCE429" s="91" t="s">
        <v>261</v>
      </c>
      <c r="LCF429" s="91" t="s">
        <v>261</v>
      </c>
      <c r="LCG429" s="91" t="s">
        <v>261</v>
      </c>
      <c r="LCH429" s="91" t="s">
        <v>261</v>
      </c>
      <c r="LCI429" s="91" t="s">
        <v>261</v>
      </c>
      <c r="LCJ429" s="91" t="s">
        <v>261</v>
      </c>
      <c r="LCK429" s="91" t="s">
        <v>261</v>
      </c>
      <c r="LCL429" s="91" t="s">
        <v>261</v>
      </c>
      <c r="LCM429" s="91" t="s">
        <v>261</v>
      </c>
      <c r="LCN429" s="91" t="s">
        <v>261</v>
      </c>
      <c r="LCO429" s="91" t="s">
        <v>261</v>
      </c>
      <c r="LCP429" s="91" t="s">
        <v>261</v>
      </c>
      <c r="LCQ429" s="91" t="s">
        <v>261</v>
      </c>
      <c r="LCR429" s="91" t="s">
        <v>261</v>
      </c>
      <c r="LCS429" s="91" t="s">
        <v>261</v>
      </c>
      <c r="LCT429" s="91" t="s">
        <v>261</v>
      </c>
      <c r="LCU429" s="91" t="s">
        <v>261</v>
      </c>
      <c r="LCV429" s="91" t="s">
        <v>261</v>
      </c>
      <c r="LCW429" s="91" t="s">
        <v>261</v>
      </c>
      <c r="LCX429" s="91" t="s">
        <v>261</v>
      </c>
      <c r="LCY429" s="91" t="s">
        <v>261</v>
      </c>
      <c r="LCZ429" s="91" t="s">
        <v>261</v>
      </c>
      <c r="LDA429" s="91" t="s">
        <v>261</v>
      </c>
      <c r="LDB429" s="91" t="s">
        <v>261</v>
      </c>
      <c r="LDC429" s="91" t="s">
        <v>261</v>
      </c>
      <c r="LDD429" s="91" t="s">
        <v>261</v>
      </c>
      <c r="LDE429" s="91" t="s">
        <v>261</v>
      </c>
      <c r="LDF429" s="91" t="s">
        <v>261</v>
      </c>
      <c r="LDG429" s="91" t="s">
        <v>261</v>
      </c>
      <c r="LDH429" s="91" t="s">
        <v>261</v>
      </c>
      <c r="LDI429" s="91" t="s">
        <v>261</v>
      </c>
      <c r="LDJ429" s="91" t="s">
        <v>261</v>
      </c>
      <c r="LDK429" s="91" t="s">
        <v>261</v>
      </c>
      <c r="LDL429" s="91" t="s">
        <v>261</v>
      </c>
      <c r="LDM429" s="91" t="s">
        <v>261</v>
      </c>
      <c r="LDN429" s="91" t="s">
        <v>261</v>
      </c>
      <c r="LDO429" s="91" t="s">
        <v>261</v>
      </c>
      <c r="LDP429" s="91" t="s">
        <v>261</v>
      </c>
      <c r="LDQ429" s="91" t="s">
        <v>261</v>
      </c>
      <c r="LDR429" s="91" t="s">
        <v>261</v>
      </c>
      <c r="LDS429" s="91" t="s">
        <v>261</v>
      </c>
      <c r="LDT429" s="91" t="s">
        <v>261</v>
      </c>
      <c r="LDU429" s="91" t="s">
        <v>261</v>
      </c>
      <c r="LDV429" s="91" t="s">
        <v>261</v>
      </c>
      <c r="LDW429" s="91" t="s">
        <v>261</v>
      </c>
      <c r="LDX429" s="91" t="s">
        <v>261</v>
      </c>
      <c r="LDY429" s="91" t="s">
        <v>261</v>
      </c>
      <c r="LDZ429" s="91" t="s">
        <v>261</v>
      </c>
      <c r="LEA429" s="91" t="s">
        <v>261</v>
      </c>
      <c r="LEB429" s="91" t="s">
        <v>261</v>
      </c>
      <c r="LEC429" s="91" t="s">
        <v>261</v>
      </c>
      <c r="LED429" s="91" t="s">
        <v>261</v>
      </c>
      <c r="LEE429" s="91" t="s">
        <v>261</v>
      </c>
      <c r="LEF429" s="91" t="s">
        <v>261</v>
      </c>
      <c r="LEG429" s="91" t="s">
        <v>261</v>
      </c>
      <c r="LEH429" s="91" t="s">
        <v>261</v>
      </c>
      <c r="LEI429" s="91" t="s">
        <v>261</v>
      </c>
      <c r="LEJ429" s="91" t="s">
        <v>261</v>
      </c>
      <c r="LEK429" s="91" t="s">
        <v>261</v>
      </c>
      <c r="LEL429" s="91" t="s">
        <v>261</v>
      </c>
      <c r="LEM429" s="91" t="s">
        <v>261</v>
      </c>
      <c r="LEN429" s="91" t="s">
        <v>261</v>
      </c>
      <c r="LEO429" s="91" t="s">
        <v>261</v>
      </c>
      <c r="LEP429" s="91" t="s">
        <v>261</v>
      </c>
      <c r="LEQ429" s="91" t="s">
        <v>261</v>
      </c>
      <c r="LER429" s="91" t="s">
        <v>261</v>
      </c>
      <c r="LES429" s="91" t="s">
        <v>261</v>
      </c>
      <c r="LET429" s="91" t="s">
        <v>261</v>
      </c>
      <c r="LEU429" s="91" t="s">
        <v>261</v>
      </c>
      <c r="LEV429" s="91" t="s">
        <v>261</v>
      </c>
      <c r="LEW429" s="91" t="s">
        <v>261</v>
      </c>
      <c r="LEX429" s="91" t="s">
        <v>261</v>
      </c>
      <c r="LEY429" s="91" t="s">
        <v>261</v>
      </c>
      <c r="LEZ429" s="91" t="s">
        <v>261</v>
      </c>
      <c r="LFA429" s="91" t="s">
        <v>261</v>
      </c>
      <c r="LFB429" s="91" t="s">
        <v>261</v>
      </c>
      <c r="LFC429" s="91" t="s">
        <v>261</v>
      </c>
      <c r="LFD429" s="91" t="s">
        <v>261</v>
      </c>
      <c r="LFE429" s="91" t="s">
        <v>261</v>
      </c>
      <c r="LFF429" s="91" t="s">
        <v>261</v>
      </c>
      <c r="LFG429" s="91" t="s">
        <v>261</v>
      </c>
      <c r="LFH429" s="91" t="s">
        <v>261</v>
      </c>
      <c r="LFI429" s="91" t="s">
        <v>261</v>
      </c>
      <c r="LFJ429" s="91" t="s">
        <v>261</v>
      </c>
      <c r="LFK429" s="91" t="s">
        <v>261</v>
      </c>
      <c r="LFL429" s="91" t="s">
        <v>261</v>
      </c>
      <c r="LFM429" s="91" t="s">
        <v>261</v>
      </c>
      <c r="LFN429" s="91" t="s">
        <v>261</v>
      </c>
      <c r="LFO429" s="91" t="s">
        <v>261</v>
      </c>
      <c r="LFP429" s="91" t="s">
        <v>261</v>
      </c>
      <c r="LFQ429" s="91" t="s">
        <v>261</v>
      </c>
      <c r="LFR429" s="91" t="s">
        <v>261</v>
      </c>
      <c r="LFS429" s="91" t="s">
        <v>261</v>
      </c>
      <c r="LFT429" s="91" t="s">
        <v>261</v>
      </c>
      <c r="LFU429" s="91" t="s">
        <v>261</v>
      </c>
      <c r="LFV429" s="91" t="s">
        <v>261</v>
      </c>
      <c r="LFW429" s="91" t="s">
        <v>261</v>
      </c>
      <c r="LFX429" s="91" t="s">
        <v>261</v>
      </c>
      <c r="LFY429" s="91" t="s">
        <v>261</v>
      </c>
      <c r="LFZ429" s="91" t="s">
        <v>261</v>
      </c>
      <c r="LGA429" s="91" t="s">
        <v>261</v>
      </c>
      <c r="LGB429" s="91" t="s">
        <v>261</v>
      </c>
      <c r="LGC429" s="91" t="s">
        <v>261</v>
      </c>
      <c r="LGD429" s="91" t="s">
        <v>261</v>
      </c>
      <c r="LGE429" s="91" t="s">
        <v>261</v>
      </c>
      <c r="LGF429" s="91" t="s">
        <v>261</v>
      </c>
      <c r="LGG429" s="91" t="s">
        <v>261</v>
      </c>
      <c r="LGH429" s="91" t="s">
        <v>261</v>
      </c>
      <c r="LGI429" s="91" t="s">
        <v>261</v>
      </c>
      <c r="LGJ429" s="91" t="s">
        <v>261</v>
      </c>
      <c r="LGK429" s="91" t="s">
        <v>261</v>
      </c>
      <c r="LGL429" s="91" t="s">
        <v>261</v>
      </c>
      <c r="LGM429" s="91" t="s">
        <v>261</v>
      </c>
      <c r="LGN429" s="91" t="s">
        <v>261</v>
      </c>
      <c r="LGO429" s="91" t="s">
        <v>261</v>
      </c>
      <c r="LGP429" s="91" t="s">
        <v>261</v>
      </c>
      <c r="LGQ429" s="91" t="s">
        <v>261</v>
      </c>
      <c r="LGR429" s="91" t="s">
        <v>261</v>
      </c>
      <c r="LGS429" s="91" t="s">
        <v>261</v>
      </c>
      <c r="LGT429" s="91" t="s">
        <v>261</v>
      </c>
      <c r="LGU429" s="91" t="s">
        <v>261</v>
      </c>
      <c r="LGV429" s="91" t="s">
        <v>261</v>
      </c>
      <c r="LGW429" s="91" t="s">
        <v>261</v>
      </c>
      <c r="LGX429" s="91" t="s">
        <v>261</v>
      </c>
      <c r="LGY429" s="91" t="s">
        <v>261</v>
      </c>
      <c r="LGZ429" s="91" t="s">
        <v>261</v>
      </c>
      <c r="LHA429" s="91" t="s">
        <v>261</v>
      </c>
      <c r="LHB429" s="91" t="s">
        <v>261</v>
      </c>
      <c r="LHC429" s="91" t="s">
        <v>261</v>
      </c>
      <c r="LHD429" s="91" t="s">
        <v>261</v>
      </c>
      <c r="LHE429" s="91" t="s">
        <v>261</v>
      </c>
      <c r="LHF429" s="91" t="s">
        <v>261</v>
      </c>
      <c r="LHG429" s="91" t="s">
        <v>261</v>
      </c>
      <c r="LHH429" s="91" t="s">
        <v>261</v>
      </c>
      <c r="LHI429" s="91" t="s">
        <v>261</v>
      </c>
      <c r="LHJ429" s="91" t="s">
        <v>261</v>
      </c>
      <c r="LHK429" s="91" t="s">
        <v>261</v>
      </c>
      <c r="LHL429" s="91" t="s">
        <v>261</v>
      </c>
      <c r="LHM429" s="91" t="s">
        <v>261</v>
      </c>
      <c r="LHN429" s="91" t="s">
        <v>261</v>
      </c>
      <c r="LHO429" s="91" t="s">
        <v>261</v>
      </c>
      <c r="LHP429" s="91" t="s">
        <v>261</v>
      </c>
      <c r="LHQ429" s="91" t="s">
        <v>261</v>
      </c>
      <c r="LHR429" s="91" t="s">
        <v>261</v>
      </c>
      <c r="LHS429" s="91" t="s">
        <v>261</v>
      </c>
      <c r="LHT429" s="91" t="s">
        <v>261</v>
      </c>
      <c r="LHU429" s="91" t="s">
        <v>261</v>
      </c>
      <c r="LHV429" s="91" t="s">
        <v>261</v>
      </c>
      <c r="LHW429" s="91" t="s">
        <v>261</v>
      </c>
      <c r="LHX429" s="91" t="s">
        <v>261</v>
      </c>
      <c r="LHY429" s="91" t="s">
        <v>261</v>
      </c>
      <c r="LHZ429" s="91" t="s">
        <v>261</v>
      </c>
      <c r="LIA429" s="91" t="s">
        <v>261</v>
      </c>
      <c r="LIB429" s="91" t="s">
        <v>261</v>
      </c>
      <c r="LIC429" s="91" t="s">
        <v>261</v>
      </c>
      <c r="LID429" s="91" t="s">
        <v>261</v>
      </c>
      <c r="LIE429" s="91" t="s">
        <v>261</v>
      </c>
      <c r="LIF429" s="91" t="s">
        <v>261</v>
      </c>
      <c r="LIG429" s="91" t="s">
        <v>261</v>
      </c>
      <c r="LIH429" s="91" t="s">
        <v>261</v>
      </c>
      <c r="LII429" s="91" t="s">
        <v>261</v>
      </c>
      <c r="LIJ429" s="91" t="s">
        <v>261</v>
      </c>
      <c r="LIK429" s="91" t="s">
        <v>261</v>
      </c>
      <c r="LIL429" s="91" t="s">
        <v>261</v>
      </c>
      <c r="LIM429" s="91" t="s">
        <v>261</v>
      </c>
      <c r="LIN429" s="91" t="s">
        <v>261</v>
      </c>
      <c r="LIO429" s="91" t="s">
        <v>261</v>
      </c>
      <c r="LIP429" s="91" t="s">
        <v>261</v>
      </c>
      <c r="LIQ429" s="91" t="s">
        <v>261</v>
      </c>
      <c r="LIR429" s="91" t="s">
        <v>261</v>
      </c>
      <c r="LIS429" s="91" t="s">
        <v>261</v>
      </c>
      <c r="LIT429" s="91" t="s">
        <v>261</v>
      </c>
      <c r="LIU429" s="91" t="s">
        <v>261</v>
      </c>
      <c r="LIV429" s="91" t="s">
        <v>261</v>
      </c>
      <c r="LIW429" s="91" t="s">
        <v>261</v>
      </c>
      <c r="LIX429" s="91" t="s">
        <v>261</v>
      </c>
      <c r="LIY429" s="91" t="s">
        <v>261</v>
      </c>
      <c r="LIZ429" s="91" t="s">
        <v>261</v>
      </c>
      <c r="LJA429" s="91" t="s">
        <v>261</v>
      </c>
      <c r="LJB429" s="91" t="s">
        <v>261</v>
      </c>
      <c r="LJC429" s="91" t="s">
        <v>261</v>
      </c>
      <c r="LJD429" s="91" t="s">
        <v>261</v>
      </c>
      <c r="LJE429" s="91" t="s">
        <v>261</v>
      </c>
      <c r="LJF429" s="91" t="s">
        <v>261</v>
      </c>
      <c r="LJG429" s="91" t="s">
        <v>261</v>
      </c>
      <c r="LJH429" s="91" t="s">
        <v>261</v>
      </c>
      <c r="LJI429" s="91" t="s">
        <v>261</v>
      </c>
      <c r="LJJ429" s="91" t="s">
        <v>261</v>
      </c>
      <c r="LJK429" s="91" t="s">
        <v>261</v>
      </c>
      <c r="LJL429" s="91" t="s">
        <v>261</v>
      </c>
      <c r="LJM429" s="91" t="s">
        <v>261</v>
      </c>
      <c r="LJN429" s="91" t="s">
        <v>261</v>
      </c>
      <c r="LJO429" s="91" t="s">
        <v>261</v>
      </c>
      <c r="LJP429" s="91" t="s">
        <v>261</v>
      </c>
      <c r="LJQ429" s="91" t="s">
        <v>261</v>
      </c>
      <c r="LJR429" s="91" t="s">
        <v>261</v>
      </c>
      <c r="LJS429" s="91" t="s">
        <v>261</v>
      </c>
      <c r="LJT429" s="91" t="s">
        <v>261</v>
      </c>
      <c r="LJU429" s="91" t="s">
        <v>261</v>
      </c>
      <c r="LJV429" s="91" t="s">
        <v>261</v>
      </c>
      <c r="LJW429" s="91" t="s">
        <v>261</v>
      </c>
      <c r="LJX429" s="91" t="s">
        <v>261</v>
      </c>
      <c r="LJY429" s="91" t="s">
        <v>261</v>
      </c>
      <c r="LJZ429" s="91" t="s">
        <v>261</v>
      </c>
      <c r="LKA429" s="91" t="s">
        <v>261</v>
      </c>
      <c r="LKB429" s="91" t="s">
        <v>261</v>
      </c>
      <c r="LKC429" s="91" t="s">
        <v>261</v>
      </c>
      <c r="LKD429" s="91" t="s">
        <v>261</v>
      </c>
      <c r="LKE429" s="91" t="s">
        <v>261</v>
      </c>
      <c r="LKF429" s="91" t="s">
        <v>261</v>
      </c>
      <c r="LKG429" s="91" t="s">
        <v>261</v>
      </c>
      <c r="LKH429" s="91" t="s">
        <v>261</v>
      </c>
      <c r="LKI429" s="91" t="s">
        <v>261</v>
      </c>
      <c r="LKJ429" s="91" t="s">
        <v>261</v>
      </c>
      <c r="LKK429" s="91" t="s">
        <v>261</v>
      </c>
      <c r="LKL429" s="91" t="s">
        <v>261</v>
      </c>
      <c r="LKM429" s="91" t="s">
        <v>261</v>
      </c>
      <c r="LKN429" s="91" t="s">
        <v>261</v>
      </c>
      <c r="LKO429" s="91" t="s">
        <v>261</v>
      </c>
      <c r="LKP429" s="91" t="s">
        <v>261</v>
      </c>
      <c r="LKQ429" s="91" t="s">
        <v>261</v>
      </c>
      <c r="LKR429" s="91" t="s">
        <v>261</v>
      </c>
      <c r="LKS429" s="91" t="s">
        <v>261</v>
      </c>
      <c r="LKT429" s="91" t="s">
        <v>261</v>
      </c>
      <c r="LKU429" s="91" t="s">
        <v>261</v>
      </c>
      <c r="LKV429" s="91" t="s">
        <v>261</v>
      </c>
      <c r="LKW429" s="91" t="s">
        <v>261</v>
      </c>
      <c r="LKX429" s="91" t="s">
        <v>261</v>
      </c>
      <c r="LKY429" s="91" t="s">
        <v>261</v>
      </c>
      <c r="LKZ429" s="91" t="s">
        <v>261</v>
      </c>
      <c r="LLA429" s="91" t="s">
        <v>261</v>
      </c>
      <c r="LLB429" s="91" t="s">
        <v>261</v>
      </c>
      <c r="LLC429" s="91" t="s">
        <v>261</v>
      </c>
      <c r="LLD429" s="91" t="s">
        <v>261</v>
      </c>
      <c r="LLE429" s="91" t="s">
        <v>261</v>
      </c>
      <c r="LLF429" s="91" t="s">
        <v>261</v>
      </c>
      <c r="LLG429" s="91" t="s">
        <v>261</v>
      </c>
      <c r="LLH429" s="91" t="s">
        <v>261</v>
      </c>
      <c r="LLI429" s="91" t="s">
        <v>261</v>
      </c>
      <c r="LLJ429" s="91" t="s">
        <v>261</v>
      </c>
      <c r="LLK429" s="91" t="s">
        <v>261</v>
      </c>
      <c r="LLL429" s="91" t="s">
        <v>261</v>
      </c>
      <c r="LLM429" s="91" t="s">
        <v>261</v>
      </c>
      <c r="LLN429" s="91" t="s">
        <v>261</v>
      </c>
      <c r="LLO429" s="91" t="s">
        <v>261</v>
      </c>
      <c r="LLP429" s="91" t="s">
        <v>261</v>
      </c>
      <c r="LLQ429" s="91" t="s">
        <v>261</v>
      </c>
      <c r="LLR429" s="91" t="s">
        <v>261</v>
      </c>
      <c r="LLS429" s="91" t="s">
        <v>261</v>
      </c>
      <c r="LLT429" s="91" t="s">
        <v>261</v>
      </c>
      <c r="LLU429" s="91" t="s">
        <v>261</v>
      </c>
      <c r="LLV429" s="91" t="s">
        <v>261</v>
      </c>
      <c r="LLW429" s="91" t="s">
        <v>261</v>
      </c>
      <c r="LLX429" s="91" t="s">
        <v>261</v>
      </c>
      <c r="LLY429" s="91" t="s">
        <v>261</v>
      </c>
      <c r="LLZ429" s="91" t="s">
        <v>261</v>
      </c>
      <c r="LMA429" s="91" t="s">
        <v>261</v>
      </c>
      <c r="LMB429" s="91" t="s">
        <v>261</v>
      </c>
      <c r="LMC429" s="91" t="s">
        <v>261</v>
      </c>
      <c r="LMD429" s="91" t="s">
        <v>261</v>
      </c>
      <c r="LME429" s="91" t="s">
        <v>261</v>
      </c>
      <c r="LMF429" s="91" t="s">
        <v>261</v>
      </c>
      <c r="LMG429" s="91" t="s">
        <v>261</v>
      </c>
      <c r="LMH429" s="91" t="s">
        <v>261</v>
      </c>
      <c r="LMI429" s="91" t="s">
        <v>261</v>
      </c>
      <c r="LMJ429" s="91" t="s">
        <v>261</v>
      </c>
      <c r="LMK429" s="91" t="s">
        <v>261</v>
      </c>
      <c r="LML429" s="91" t="s">
        <v>261</v>
      </c>
      <c r="LMM429" s="91" t="s">
        <v>261</v>
      </c>
      <c r="LMN429" s="91" t="s">
        <v>261</v>
      </c>
      <c r="LMO429" s="91" t="s">
        <v>261</v>
      </c>
      <c r="LMP429" s="91" t="s">
        <v>261</v>
      </c>
      <c r="LMQ429" s="91" t="s">
        <v>261</v>
      </c>
      <c r="LMR429" s="91" t="s">
        <v>261</v>
      </c>
      <c r="LMS429" s="91" t="s">
        <v>261</v>
      </c>
      <c r="LMT429" s="91" t="s">
        <v>261</v>
      </c>
      <c r="LMU429" s="91" t="s">
        <v>261</v>
      </c>
      <c r="LMV429" s="91" t="s">
        <v>261</v>
      </c>
      <c r="LMW429" s="91" t="s">
        <v>261</v>
      </c>
      <c r="LMX429" s="91" t="s">
        <v>261</v>
      </c>
      <c r="LMY429" s="91" t="s">
        <v>261</v>
      </c>
      <c r="LMZ429" s="91" t="s">
        <v>261</v>
      </c>
      <c r="LNA429" s="91" t="s">
        <v>261</v>
      </c>
      <c r="LNB429" s="91" t="s">
        <v>261</v>
      </c>
      <c r="LNC429" s="91" t="s">
        <v>261</v>
      </c>
      <c r="LND429" s="91" t="s">
        <v>261</v>
      </c>
      <c r="LNE429" s="91" t="s">
        <v>261</v>
      </c>
      <c r="LNF429" s="91" t="s">
        <v>261</v>
      </c>
      <c r="LNG429" s="91" t="s">
        <v>261</v>
      </c>
      <c r="LNH429" s="91" t="s">
        <v>261</v>
      </c>
      <c r="LNI429" s="91" t="s">
        <v>261</v>
      </c>
      <c r="LNJ429" s="91" t="s">
        <v>261</v>
      </c>
      <c r="LNK429" s="91" t="s">
        <v>261</v>
      </c>
      <c r="LNL429" s="91" t="s">
        <v>261</v>
      </c>
      <c r="LNM429" s="91" t="s">
        <v>261</v>
      </c>
      <c r="LNN429" s="91" t="s">
        <v>261</v>
      </c>
      <c r="LNO429" s="91" t="s">
        <v>261</v>
      </c>
      <c r="LNP429" s="91" t="s">
        <v>261</v>
      </c>
      <c r="LNQ429" s="91" t="s">
        <v>261</v>
      </c>
      <c r="LNR429" s="91" t="s">
        <v>261</v>
      </c>
      <c r="LNS429" s="91" t="s">
        <v>261</v>
      </c>
      <c r="LNT429" s="91" t="s">
        <v>261</v>
      </c>
      <c r="LNU429" s="91" t="s">
        <v>261</v>
      </c>
      <c r="LNV429" s="91" t="s">
        <v>261</v>
      </c>
      <c r="LNW429" s="91" t="s">
        <v>261</v>
      </c>
      <c r="LNX429" s="91" t="s">
        <v>261</v>
      </c>
      <c r="LNY429" s="91" t="s">
        <v>261</v>
      </c>
      <c r="LNZ429" s="91" t="s">
        <v>261</v>
      </c>
      <c r="LOA429" s="91" t="s">
        <v>261</v>
      </c>
      <c r="LOB429" s="91" t="s">
        <v>261</v>
      </c>
      <c r="LOC429" s="91" t="s">
        <v>261</v>
      </c>
      <c r="LOD429" s="91" t="s">
        <v>261</v>
      </c>
      <c r="LOE429" s="91" t="s">
        <v>261</v>
      </c>
      <c r="LOF429" s="91" t="s">
        <v>261</v>
      </c>
      <c r="LOG429" s="91" t="s">
        <v>261</v>
      </c>
      <c r="LOH429" s="91" t="s">
        <v>261</v>
      </c>
      <c r="LOI429" s="91" t="s">
        <v>261</v>
      </c>
      <c r="LOJ429" s="91" t="s">
        <v>261</v>
      </c>
      <c r="LOK429" s="91" t="s">
        <v>261</v>
      </c>
      <c r="LOL429" s="91" t="s">
        <v>261</v>
      </c>
      <c r="LOM429" s="91" t="s">
        <v>261</v>
      </c>
      <c r="LON429" s="91" t="s">
        <v>261</v>
      </c>
      <c r="LOO429" s="91" t="s">
        <v>261</v>
      </c>
      <c r="LOP429" s="91" t="s">
        <v>261</v>
      </c>
      <c r="LOQ429" s="91" t="s">
        <v>261</v>
      </c>
      <c r="LOR429" s="91" t="s">
        <v>261</v>
      </c>
      <c r="LOS429" s="91" t="s">
        <v>261</v>
      </c>
      <c r="LOT429" s="91" t="s">
        <v>261</v>
      </c>
      <c r="LOU429" s="91" t="s">
        <v>261</v>
      </c>
      <c r="LOV429" s="91" t="s">
        <v>261</v>
      </c>
      <c r="LOW429" s="91" t="s">
        <v>261</v>
      </c>
      <c r="LOX429" s="91" t="s">
        <v>261</v>
      </c>
      <c r="LOY429" s="91" t="s">
        <v>261</v>
      </c>
      <c r="LOZ429" s="91" t="s">
        <v>261</v>
      </c>
      <c r="LPA429" s="91" t="s">
        <v>261</v>
      </c>
      <c r="LPB429" s="91" t="s">
        <v>261</v>
      </c>
      <c r="LPC429" s="91" t="s">
        <v>261</v>
      </c>
      <c r="LPD429" s="91" t="s">
        <v>261</v>
      </c>
      <c r="LPE429" s="91" t="s">
        <v>261</v>
      </c>
      <c r="LPF429" s="91" t="s">
        <v>261</v>
      </c>
      <c r="LPG429" s="91" t="s">
        <v>261</v>
      </c>
      <c r="LPH429" s="91" t="s">
        <v>261</v>
      </c>
      <c r="LPI429" s="91" t="s">
        <v>261</v>
      </c>
      <c r="LPJ429" s="91" t="s">
        <v>261</v>
      </c>
      <c r="LPK429" s="91" t="s">
        <v>261</v>
      </c>
      <c r="LPL429" s="91" t="s">
        <v>261</v>
      </c>
      <c r="LPM429" s="91" t="s">
        <v>261</v>
      </c>
      <c r="LPN429" s="91" t="s">
        <v>261</v>
      </c>
      <c r="LPO429" s="91" t="s">
        <v>261</v>
      </c>
      <c r="LPP429" s="91" t="s">
        <v>261</v>
      </c>
      <c r="LPQ429" s="91" t="s">
        <v>261</v>
      </c>
      <c r="LPR429" s="91" t="s">
        <v>261</v>
      </c>
      <c r="LPS429" s="91" t="s">
        <v>261</v>
      </c>
      <c r="LPT429" s="91" t="s">
        <v>261</v>
      </c>
      <c r="LPU429" s="91" t="s">
        <v>261</v>
      </c>
      <c r="LPV429" s="91" t="s">
        <v>261</v>
      </c>
      <c r="LPW429" s="91" t="s">
        <v>261</v>
      </c>
      <c r="LPX429" s="91" t="s">
        <v>261</v>
      </c>
      <c r="LPY429" s="91" t="s">
        <v>261</v>
      </c>
      <c r="LPZ429" s="91" t="s">
        <v>261</v>
      </c>
      <c r="LQA429" s="91" t="s">
        <v>261</v>
      </c>
      <c r="LQB429" s="91" t="s">
        <v>261</v>
      </c>
      <c r="LQC429" s="91" t="s">
        <v>261</v>
      </c>
      <c r="LQD429" s="91" t="s">
        <v>261</v>
      </c>
      <c r="LQE429" s="91" t="s">
        <v>261</v>
      </c>
      <c r="LQF429" s="91" t="s">
        <v>261</v>
      </c>
      <c r="LQG429" s="91" t="s">
        <v>261</v>
      </c>
      <c r="LQH429" s="91" t="s">
        <v>261</v>
      </c>
      <c r="LQI429" s="91" t="s">
        <v>261</v>
      </c>
      <c r="LQJ429" s="91" t="s">
        <v>261</v>
      </c>
      <c r="LQK429" s="91" t="s">
        <v>261</v>
      </c>
      <c r="LQL429" s="91" t="s">
        <v>261</v>
      </c>
      <c r="LQM429" s="91" t="s">
        <v>261</v>
      </c>
      <c r="LQN429" s="91" t="s">
        <v>261</v>
      </c>
      <c r="LQO429" s="91" t="s">
        <v>261</v>
      </c>
      <c r="LQP429" s="91" t="s">
        <v>261</v>
      </c>
      <c r="LQQ429" s="91" t="s">
        <v>261</v>
      </c>
      <c r="LQR429" s="91" t="s">
        <v>261</v>
      </c>
      <c r="LQS429" s="91" t="s">
        <v>261</v>
      </c>
      <c r="LQT429" s="91" t="s">
        <v>261</v>
      </c>
      <c r="LQU429" s="91" t="s">
        <v>261</v>
      </c>
      <c r="LQV429" s="91" t="s">
        <v>261</v>
      </c>
      <c r="LQW429" s="91" t="s">
        <v>261</v>
      </c>
      <c r="LQX429" s="91" t="s">
        <v>261</v>
      </c>
      <c r="LQY429" s="91" t="s">
        <v>261</v>
      </c>
      <c r="LQZ429" s="91" t="s">
        <v>261</v>
      </c>
      <c r="LRA429" s="91" t="s">
        <v>261</v>
      </c>
      <c r="LRB429" s="91" t="s">
        <v>261</v>
      </c>
      <c r="LRC429" s="91" t="s">
        <v>261</v>
      </c>
      <c r="LRD429" s="91" t="s">
        <v>261</v>
      </c>
      <c r="LRE429" s="91" t="s">
        <v>261</v>
      </c>
      <c r="LRF429" s="91" t="s">
        <v>261</v>
      </c>
      <c r="LRG429" s="91" t="s">
        <v>261</v>
      </c>
      <c r="LRH429" s="91" t="s">
        <v>261</v>
      </c>
      <c r="LRI429" s="91" t="s">
        <v>261</v>
      </c>
      <c r="LRJ429" s="91" t="s">
        <v>261</v>
      </c>
      <c r="LRK429" s="91" t="s">
        <v>261</v>
      </c>
      <c r="LRL429" s="91" t="s">
        <v>261</v>
      </c>
      <c r="LRM429" s="91" t="s">
        <v>261</v>
      </c>
      <c r="LRN429" s="91" t="s">
        <v>261</v>
      </c>
      <c r="LRO429" s="91" t="s">
        <v>261</v>
      </c>
      <c r="LRP429" s="91" t="s">
        <v>261</v>
      </c>
      <c r="LRQ429" s="91" t="s">
        <v>261</v>
      </c>
      <c r="LRR429" s="91" t="s">
        <v>261</v>
      </c>
      <c r="LRS429" s="91" t="s">
        <v>261</v>
      </c>
      <c r="LRT429" s="91" t="s">
        <v>261</v>
      </c>
      <c r="LRU429" s="91" t="s">
        <v>261</v>
      </c>
      <c r="LRV429" s="91" t="s">
        <v>261</v>
      </c>
      <c r="LRW429" s="91" t="s">
        <v>261</v>
      </c>
      <c r="LRX429" s="91" t="s">
        <v>261</v>
      </c>
      <c r="LRY429" s="91" t="s">
        <v>261</v>
      </c>
      <c r="LRZ429" s="91" t="s">
        <v>261</v>
      </c>
      <c r="LSA429" s="91" t="s">
        <v>261</v>
      </c>
      <c r="LSB429" s="91" t="s">
        <v>261</v>
      </c>
      <c r="LSC429" s="91" t="s">
        <v>261</v>
      </c>
      <c r="LSD429" s="91" t="s">
        <v>261</v>
      </c>
      <c r="LSE429" s="91" t="s">
        <v>261</v>
      </c>
      <c r="LSF429" s="91" t="s">
        <v>261</v>
      </c>
      <c r="LSG429" s="91" t="s">
        <v>261</v>
      </c>
      <c r="LSH429" s="91" t="s">
        <v>261</v>
      </c>
      <c r="LSI429" s="91" t="s">
        <v>261</v>
      </c>
      <c r="LSJ429" s="91" t="s">
        <v>261</v>
      </c>
      <c r="LSK429" s="91" t="s">
        <v>261</v>
      </c>
      <c r="LSL429" s="91" t="s">
        <v>261</v>
      </c>
      <c r="LSM429" s="91" t="s">
        <v>261</v>
      </c>
      <c r="LSN429" s="91" t="s">
        <v>261</v>
      </c>
      <c r="LSO429" s="91" t="s">
        <v>261</v>
      </c>
      <c r="LSP429" s="91" t="s">
        <v>261</v>
      </c>
      <c r="LSQ429" s="91" t="s">
        <v>261</v>
      </c>
      <c r="LSR429" s="91" t="s">
        <v>261</v>
      </c>
      <c r="LSS429" s="91" t="s">
        <v>261</v>
      </c>
      <c r="LST429" s="91" t="s">
        <v>261</v>
      </c>
      <c r="LSU429" s="91" t="s">
        <v>261</v>
      </c>
      <c r="LSV429" s="91" t="s">
        <v>261</v>
      </c>
      <c r="LSW429" s="91" t="s">
        <v>261</v>
      </c>
      <c r="LSX429" s="91" t="s">
        <v>261</v>
      </c>
      <c r="LSY429" s="91" t="s">
        <v>261</v>
      </c>
      <c r="LSZ429" s="91" t="s">
        <v>261</v>
      </c>
      <c r="LTA429" s="91" t="s">
        <v>261</v>
      </c>
      <c r="LTB429" s="91" t="s">
        <v>261</v>
      </c>
      <c r="LTC429" s="91" t="s">
        <v>261</v>
      </c>
      <c r="LTD429" s="91" t="s">
        <v>261</v>
      </c>
      <c r="LTE429" s="91" t="s">
        <v>261</v>
      </c>
      <c r="LTF429" s="91" t="s">
        <v>261</v>
      </c>
      <c r="LTG429" s="91" t="s">
        <v>261</v>
      </c>
      <c r="LTH429" s="91" t="s">
        <v>261</v>
      </c>
      <c r="LTI429" s="91" t="s">
        <v>261</v>
      </c>
      <c r="LTJ429" s="91" t="s">
        <v>261</v>
      </c>
      <c r="LTK429" s="91" t="s">
        <v>261</v>
      </c>
      <c r="LTL429" s="91" t="s">
        <v>261</v>
      </c>
      <c r="LTM429" s="91" t="s">
        <v>261</v>
      </c>
      <c r="LTN429" s="91" t="s">
        <v>261</v>
      </c>
      <c r="LTO429" s="91" t="s">
        <v>261</v>
      </c>
      <c r="LTP429" s="91" t="s">
        <v>261</v>
      </c>
      <c r="LTQ429" s="91" t="s">
        <v>261</v>
      </c>
      <c r="LTR429" s="91" t="s">
        <v>261</v>
      </c>
      <c r="LTS429" s="91" t="s">
        <v>261</v>
      </c>
      <c r="LTT429" s="91" t="s">
        <v>261</v>
      </c>
      <c r="LTU429" s="91" t="s">
        <v>261</v>
      </c>
      <c r="LTV429" s="91" t="s">
        <v>261</v>
      </c>
      <c r="LTW429" s="91" t="s">
        <v>261</v>
      </c>
      <c r="LTX429" s="91" t="s">
        <v>261</v>
      </c>
      <c r="LTY429" s="91" t="s">
        <v>261</v>
      </c>
      <c r="LTZ429" s="91" t="s">
        <v>261</v>
      </c>
      <c r="LUA429" s="91" t="s">
        <v>261</v>
      </c>
      <c r="LUB429" s="91" t="s">
        <v>261</v>
      </c>
      <c r="LUC429" s="91" t="s">
        <v>261</v>
      </c>
      <c r="LUD429" s="91" t="s">
        <v>261</v>
      </c>
      <c r="LUE429" s="91" t="s">
        <v>261</v>
      </c>
      <c r="LUF429" s="91" t="s">
        <v>261</v>
      </c>
      <c r="LUG429" s="91" t="s">
        <v>261</v>
      </c>
      <c r="LUH429" s="91" t="s">
        <v>261</v>
      </c>
      <c r="LUI429" s="91" t="s">
        <v>261</v>
      </c>
      <c r="LUJ429" s="91" t="s">
        <v>261</v>
      </c>
      <c r="LUK429" s="91" t="s">
        <v>261</v>
      </c>
      <c r="LUL429" s="91" t="s">
        <v>261</v>
      </c>
      <c r="LUM429" s="91" t="s">
        <v>261</v>
      </c>
      <c r="LUN429" s="91" t="s">
        <v>261</v>
      </c>
      <c r="LUO429" s="91" t="s">
        <v>261</v>
      </c>
      <c r="LUP429" s="91" t="s">
        <v>261</v>
      </c>
      <c r="LUQ429" s="91" t="s">
        <v>261</v>
      </c>
      <c r="LUR429" s="91" t="s">
        <v>261</v>
      </c>
      <c r="LUS429" s="91" t="s">
        <v>261</v>
      </c>
      <c r="LUT429" s="91" t="s">
        <v>261</v>
      </c>
      <c r="LUU429" s="91" t="s">
        <v>261</v>
      </c>
      <c r="LUV429" s="91" t="s">
        <v>261</v>
      </c>
      <c r="LUW429" s="91" t="s">
        <v>261</v>
      </c>
      <c r="LUX429" s="91" t="s">
        <v>261</v>
      </c>
      <c r="LUY429" s="91" t="s">
        <v>261</v>
      </c>
      <c r="LUZ429" s="91" t="s">
        <v>261</v>
      </c>
      <c r="LVA429" s="91" t="s">
        <v>261</v>
      </c>
      <c r="LVB429" s="91" t="s">
        <v>261</v>
      </c>
      <c r="LVC429" s="91" t="s">
        <v>261</v>
      </c>
      <c r="LVD429" s="91" t="s">
        <v>261</v>
      </c>
      <c r="LVE429" s="91" t="s">
        <v>261</v>
      </c>
      <c r="LVF429" s="91" t="s">
        <v>261</v>
      </c>
      <c r="LVG429" s="91" t="s">
        <v>261</v>
      </c>
      <c r="LVH429" s="91" t="s">
        <v>261</v>
      </c>
      <c r="LVI429" s="91" t="s">
        <v>261</v>
      </c>
      <c r="LVJ429" s="91" t="s">
        <v>261</v>
      </c>
      <c r="LVK429" s="91" t="s">
        <v>261</v>
      </c>
      <c r="LVL429" s="91" t="s">
        <v>261</v>
      </c>
      <c r="LVM429" s="91" t="s">
        <v>261</v>
      </c>
      <c r="LVN429" s="91" t="s">
        <v>261</v>
      </c>
      <c r="LVO429" s="91" t="s">
        <v>261</v>
      </c>
      <c r="LVP429" s="91" t="s">
        <v>261</v>
      </c>
      <c r="LVQ429" s="91" t="s">
        <v>261</v>
      </c>
      <c r="LVR429" s="91" t="s">
        <v>261</v>
      </c>
      <c r="LVS429" s="91" t="s">
        <v>261</v>
      </c>
      <c r="LVT429" s="91" t="s">
        <v>261</v>
      </c>
      <c r="LVU429" s="91" t="s">
        <v>261</v>
      </c>
      <c r="LVV429" s="91" t="s">
        <v>261</v>
      </c>
      <c r="LVW429" s="91" t="s">
        <v>261</v>
      </c>
      <c r="LVX429" s="91" t="s">
        <v>261</v>
      </c>
      <c r="LVY429" s="91" t="s">
        <v>261</v>
      </c>
      <c r="LVZ429" s="91" t="s">
        <v>261</v>
      </c>
      <c r="LWA429" s="91" t="s">
        <v>261</v>
      </c>
      <c r="LWB429" s="91" t="s">
        <v>261</v>
      </c>
      <c r="LWC429" s="91" t="s">
        <v>261</v>
      </c>
      <c r="LWD429" s="91" t="s">
        <v>261</v>
      </c>
      <c r="LWE429" s="91" t="s">
        <v>261</v>
      </c>
      <c r="LWF429" s="91" t="s">
        <v>261</v>
      </c>
      <c r="LWG429" s="91" t="s">
        <v>261</v>
      </c>
      <c r="LWH429" s="91" t="s">
        <v>261</v>
      </c>
      <c r="LWI429" s="91" t="s">
        <v>261</v>
      </c>
      <c r="LWJ429" s="91" t="s">
        <v>261</v>
      </c>
      <c r="LWK429" s="91" t="s">
        <v>261</v>
      </c>
      <c r="LWL429" s="91" t="s">
        <v>261</v>
      </c>
      <c r="LWM429" s="91" t="s">
        <v>261</v>
      </c>
      <c r="LWN429" s="91" t="s">
        <v>261</v>
      </c>
      <c r="LWO429" s="91" t="s">
        <v>261</v>
      </c>
      <c r="LWP429" s="91" t="s">
        <v>261</v>
      </c>
      <c r="LWQ429" s="91" t="s">
        <v>261</v>
      </c>
      <c r="LWR429" s="91" t="s">
        <v>261</v>
      </c>
      <c r="LWS429" s="91" t="s">
        <v>261</v>
      </c>
      <c r="LWT429" s="91" t="s">
        <v>261</v>
      </c>
      <c r="LWU429" s="91" t="s">
        <v>261</v>
      </c>
      <c r="LWV429" s="91" t="s">
        <v>261</v>
      </c>
      <c r="LWW429" s="91" t="s">
        <v>261</v>
      </c>
      <c r="LWX429" s="91" t="s">
        <v>261</v>
      </c>
      <c r="LWY429" s="91" t="s">
        <v>261</v>
      </c>
      <c r="LWZ429" s="91" t="s">
        <v>261</v>
      </c>
      <c r="LXA429" s="91" t="s">
        <v>261</v>
      </c>
      <c r="LXB429" s="91" t="s">
        <v>261</v>
      </c>
      <c r="LXC429" s="91" t="s">
        <v>261</v>
      </c>
      <c r="LXD429" s="91" t="s">
        <v>261</v>
      </c>
      <c r="LXE429" s="91" t="s">
        <v>261</v>
      </c>
      <c r="LXF429" s="91" t="s">
        <v>261</v>
      </c>
      <c r="LXG429" s="91" t="s">
        <v>261</v>
      </c>
      <c r="LXH429" s="91" t="s">
        <v>261</v>
      </c>
      <c r="LXI429" s="91" t="s">
        <v>261</v>
      </c>
      <c r="LXJ429" s="91" t="s">
        <v>261</v>
      </c>
      <c r="LXK429" s="91" t="s">
        <v>261</v>
      </c>
      <c r="LXL429" s="91" t="s">
        <v>261</v>
      </c>
      <c r="LXM429" s="91" t="s">
        <v>261</v>
      </c>
      <c r="LXN429" s="91" t="s">
        <v>261</v>
      </c>
      <c r="LXO429" s="91" t="s">
        <v>261</v>
      </c>
      <c r="LXP429" s="91" t="s">
        <v>261</v>
      </c>
      <c r="LXQ429" s="91" t="s">
        <v>261</v>
      </c>
      <c r="LXR429" s="91" t="s">
        <v>261</v>
      </c>
      <c r="LXS429" s="91" t="s">
        <v>261</v>
      </c>
      <c r="LXT429" s="91" t="s">
        <v>261</v>
      </c>
      <c r="LXU429" s="91" t="s">
        <v>261</v>
      </c>
      <c r="LXV429" s="91" t="s">
        <v>261</v>
      </c>
      <c r="LXW429" s="91" t="s">
        <v>261</v>
      </c>
      <c r="LXX429" s="91" t="s">
        <v>261</v>
      </c>
      <c r="LXY429" s="91" t="s">
        <v>261</v>
      </c>
      <c r="LXZ429" s="91" t="s">
        <v>261</v>
      </c>
      <c r="LYA429" s="91" t="s">
        <v>261</v>
      </c>
      <c r="LYB429" s="91" t="s">
        <v>261</v>
      </c>
      <c r="LYC429" s="91" t="s">
        <v>261</v>
      </c>
      <c r="LYD429" s="91" t="s">
        <v>261</v>
      </c>
      <c r="LYE429" s="91" t="s">
        <v>261</v>
      </c>
      <c r="LYF429" s="91" t="s">
        <v>261</v>
      </c>
      <c r="LYG429" s="91" t="s">
        <v>261</v>
      </c>
      <c r="LYH429" s="91" t="s">
        <v>261</v>
      </c>
      <c r="LYI429" s="91" t="s">
        <v>261</v>
      </c>
      <c r="LYJ429" s="91" t="s">
        <v>261</v>
      </c>
      <c r="LYK429" s="91" t="s">
        <v>261</v>
      </c>
      <c r="LYL429" s="91" t="s">
        <v>261</v>
      </c>
      <c r="LYM429" s="91" t="s">
        <v>261</v>
      </c>
      <c r="LYN429" s="91" t="s">
        <v>261</v>
      </c>
      <c r="LYO429" s="91" t="s">
        <v>261</v>
      </c>
      <c r="LYP429" s="91" t="s">
        <v>261</v>
      </c>
      <c r="LYQ429" s="91" t="s">
        <v>261</v>
      </c>
      <c r="LYR429" s="91" t="s">
        <v>261</v>
      </c>
      <c r="LYS429" s="91" t="s">
        <v>261</v>
      </c>
      <c r="LYT429" s="91" t="s">
        <v>261</v>
      </c>
      <c r="LYU429" s="91" t="s">
        <v>261</v>
      </c>
      <c r="LYV429" s="91" t="s">
        <v>261</v>
      </c>
      <c r="LYW429" s="91" t="s">
        <v>261</v>
      </c>
      <c r="LYX429" s="91" t="s">
        <v>261</v>
      </c>
      <c r="LYY429" s="91" t="s">
        <v>261</v>
      </c>
      <c r="LYZ429" s="91" t="s">
        <v>261</v>
      </c>
      <c r="LZA429" s="91" t="s">
        <v>261</v>
      </c>
      <c r="LZB429" s="91" t="s">
        <v>261</v>
      </c>
      <c r="LZC429" s="91" t="s">
        <v>261</v>
      </c>
      <c r="LZD429" s="91" t="s">
        <v>261</v>
      </c>
      <c r="LZE429" s="91" t="s">
        <v>261</v>
      </c>
      <c r="LZF429" s="91" t="s">
        <v>261</v>
      </c>
      <c r="LZG429" s="91" t="s">
        <v>261</v>
      </c>
      <c r="LZH429" s="91" t="s">
        <v>261</v>
      </c>
      <c r="LZI429" s="91" t="s">
        <v>261</v>
      </c>
      <c r="LZJ429" s="91" t="s">
        <v>261</v>
      </c>
      <c r="LZK429" s="91" t="s">
        <v>261</v>
      </c>
      <c r="LZL429" s="91" t="s">
        <v>261</v>
      </c>
      <c r="LZM429" s="91" t="s">
        <v>261</v>
      </c>
      <c r="LZN429" s="91" t="s">
        <v>261</v>
      </c>
      <c r="LZO429" s="91" t="s">
        <v>261</v>
      </c>
      <c r="LZP429" s="91" t="s">
        <v>261</v>
      </c>
      <c r="LZQ429" s="91" t="s">
        <v>261</v>
      </c>
      <c r="LZR429" s="91" t="s">
        <v>261</v>
      </c>
      <c r="LZS429" s="91" t="s">
        <v>261</v>
      </c>
      <c r="LZT429" s="91" t="s">
        <v>261</v>
      </c>
      <c r="LZU429" s="91" t="s">
        <v>261</v>
      </c>
      <c r="LZV429" s="91" t="s">
        <v>261</v>
      </c>
      <c r="LZW429" s="91" t="s">
        <v>261</v>
      </c>
      <c r="LZX429" s="91" t="s">
        <v>261</v>
      </c>
      <c r="LZY429" s="91" t="s">
        <v>261</v>
      </c>
      <c r="LZZ429" s="91" t="s">
        <v>261</v>
      </c>
      <c r="MAA429" s="91" t="s">
        <v>261</v>
      </c>
      <c r="MAB429" s="91" t="s">
        <v>261</v>
      </c>
      <c r="MAC429" s="91" t="s">
        <v>261</v>
      </c>
      <c r="MAD429" s="91" t="s">
        <v>261</v>
      </c>
      <c r="MAE429" s="91" t="s">
        <v>261</v>
      </c>
      <c r="MAF429" s="91" t="s">
        <v>261</v>
      </c>
      <c r="MAG429" s="91" t="s">
        <v>261</v>
      </c>
      <c r="MAH429" s="91" t="s">
        <v>261</v>
      </c>
      <c r="MAI429" s="91" t="s">
        <v>261</v>
      </c>
      <c r="MAJ429" s="91" t="s">
        <v>261</v>
      </c>
      <c r="MAK429" s="91" t="s">
        <v>261</v>
      </c>
      <c r="MAL429" s="91" t="s">
        <v>261</v>
      </c>
      <c r="MAM429" s="91" t="s">
        <v>261</v>
      </c>
      <c r="MAN429" s="91" t="s">
        <v>261</v>
      </c>
      <c r="MAO429" s="91" t="s">
        <v>261</v>
      </c>
      <c r="MAP429" s="91" t="s">
        <v>261</v>
      </c>
      <c r="MAQ429" s="91" t="s">
        <v>261</v>
      </c>
      <c r="MAR429" s="91" t="s">
        <v>261</v>
      </c>
      <c r="MAS429" s="91" t="s">
        <v>261</v>
      </c>
      <c r="MAT429" s="91" t="s">
        <v>261</v>
      </c>
      <c r="MAU429" s="91" t="s">
        <v>261</v>
      </c>
      <c r="MAV429" s="91" t="s">
        <v>261</v>
      </c>
      <c r="MAW429" s="91" t="s">
        <v>261</v>
      </c>
      <c r="MAX429" s="91" t="s">
        <v>261</v>
      </c>
      <c r="MAY429" s="91" t="s">
        <v>261</v>
      </c>
      <c r="MAZ429" s="91" t="s">
        <v>261</v>
      </c>
      <c r="MBA429" s="91" t="s">
        <v>261</v>
      </c>
      <c r="MBB429" s="91" t="s">
        <v>261</v>
      </c>
      <c r="MBC429" s="91" t="s">
        <v>261</v>
      </c>
      <c r="MBD429" s="91" t="s">
        <v>261</v>
      </c>
      <c r="MBE429" s="91" t="s">
        <v>261</v>
      </c>
      <c r="MBF429" s="91" t="s">
        <v>261</v>
      </c>
      <c r="MBG429" s="91" t="s">
        <v>261</v>
      </c>
      <c r="MBH429" s="91" t="s">
        <v>261</v>
      </c>
      <c r="MBI429" s="91" t="s">
        <v>261</v>
      </c>
      <c r="MBJ429" s="91" t="s">
        <v>261</v>
      </c>
      <c r="MBK429" s="91" t="s">
        <v>261</v>
      </c>
      <c r="MBL429" s="91" t="s">
        <v>261</v>
      </c>
      <c r="MBM429" s="91" t="s">
        <v>261</v>
      </c>
      <c r="MBN429" s="91" t="s">
        <v>261</v>
      </c>
      <c r="MBO429" s="91" t="s">
        <v>261</v>
      </c>
      <c r="MBP429" s="91" t="s">
        <v>261</v>
      </c>
      <c r="MBQ429" s="91" t="s">
        <v>261</v>
      </c>
      <c r="MBR429" s="91" t="s">
        <v>261</v>
      </c>
      <c r="MBS429" s="91" t="s">
        <v>261</v>
      </c>
      <c r="MBT429" s="91" t="s">
        <v>261</v>
      </c>
      <c r="MBU429" s="91" t="s">
        <v>261</v>
      </c>
      <c r="MBV429" s="91" t="s">
        <v>261</v>
      </c>
      <c r="MBW429" s="91" t="s">
        <v>261</v>
      </c>
      <c r="MBX429" s="91" t="s">
        <v>261</v>
      </c>
      <c r="MBY429" s="91" t="s">
        <v>261</v>
      </c>
      <c r="MBZ429" s="91" t="s">
        <v>261</v>
      </c>
      <c r="MCA429" s="91" t="s">
        <v>261</v>
      </c>
      <c r="MCB429" s="91" t="s">
        <v>261</v>
      </c>
      <c r="MCC429" s="91" t="s">
        <v>261</v>
      </c>
      <c r="MCD429" s="91" t="s">
        <v>261</v>
      </c>
      <c r="MCE429" s="91" t="s">
        <v>261</v>
      </c>
      <c r="MCF429" s="91" t="s">
        <v>261</v>
      </c>
      <c r="MCG429" s="91" t="s">
        <v>261</v>
      </c>
      <c r="MCH429" s="91" t="s">
        <v>261</v>
      </c>
      <c r="MCI429" s="91" t="s">
        <v>261</v>
      </c>
      <c r="MCJ429" s="91" t="s">
        <v>261</v>
      </c>
      <c r="MCK429" s="91" t="s">
        <v>261</v>
      </c>
      <c r="MCL429" s="91" t="s">
        <v>261</v>
      </c>
      <c r="MCM429" s="91" t="s">
        <v>261</v>
      </c>
      <c r="MCN429" s="91" t="s">
        <v>261</v>
      </c>
      <c r="MCO429" s="91" t="s">
        <v>261</v>
      </c>
      <c r="MCP429" s="91" t="s">
        <v>261</v>
      </c>
      <c r="MCQ429" s="91" t="s">
        <v>261</v>
      </c>
      <c r="MCR429" s="91" t="s">
        <v>261</v>
      </c>
      <c r="MCS429" s="91" t="s">
        <v>261</v>
      </c>
      <c r="MCT429" s="91" t="s">
        <v>261</v>
      </c>
      <c r="MCU429" s="91" t="s">
        <v>261</v>
      </c>
      <c r="MCV429" s="91" t="s">
        <v>261</v>
      </c>
      <c r="MCW429" s="91" t="s">
        <v>261</v>
      </c>
      <c r="MCX429" s="91" t="s">
        <v>261</v>
      </c>
      <c r="MCY429" s="91" t="s">
        <v>261</v>
      </c>
      <c r="MCZ429" s="91" t="s">
        <v>261</v>
      </c>
      <c r="MDA429" s="91" t="s">
        <v>261</v>
      </c>
      <c r="MDB429" s="91" t="s">
        <v>261</v>
      </c>
      <c r="MDC429" s="91" t="s">
        <v>261</v>
      </c>
      <c r="MDD429" s="91" t="s">
        <v>261</v>
      </c>
      <c r="MDE429" s="91" t="s">
        <v>261</v>
      </c>
      <c r="MDF429" s="91" t="s">
        <v>261</v>
      </c>
      <c r="MDG429" s="91" t="s">
        <v>261</v>
      </c>
      <c r="MDH429" s="91" t="s">
        <v>261</v>
      </c>
      <c r="MDI429" s="91" t="s">
        <v>261</v>
      </c>
      <c r="MDJ429" s="91" t="s">
        <v>261</v>
      </c>
      <c r="MDK429" s="91" t="s">
        <v>261</v>
      </c>
      <c r="MDL429" s="91" t="s">
        <v>261</v>
      </c>
      <c r="MDM429" s="91" t="s">
        <v>261</v>
      </c>
      <c r="MDN429" s="91" t="s">
        <v>261</v>
      </c>
      <c r="MDO429" s="91" t="s">
        <v>261</v>
      </c>
      <c r="MDP429" s="91" t="s">
        <v>261</v>
      </c>
      <c r="MDQ429" s="91" t="s">
        <v>261</v>
      </c>
      <c r="MDR429" s="91" t="s">
        <v>261</v>
      </c>
      <c r="MDS429" s="91" t="s">
        <v>261</v>
      </c>
      <c r="MDT429" s="91" t="s">
        <v>261</v>
      </c>
      <c r="MDU429" s="91" t="s">
        <v>261</v>
      </c>
      <c r="MDV429" s="91" t="s">
        <v>261</v>
      </c>
      <c r="MDW429" s="91" t="s">
        <v>261</v>
      </c>
      <c r="MDX429" s="91" t="s">
        <v>261</v>
      </c>
      <c r="MDY429" s="91" t="s">
        <v>261</v>
      </c>
      <c r="MDZ429" s="91" t="s">
        <v>261</v>
      </c>
      <c r="MEA429" s="91" t="s">
        <v>261</v>
      </c>
      <c r="MEB429" s="91" t="s">
        <v>261</v>
      </c>
      <c r="MEC429" s="91" t="s">
        <v>261</v>
      </c>
      <c r="MED429" s="91" t="s">
        <v>261</v>
      </c>
      <c r="MEE429" s="91" t="s">
        <v>261</v>
      </c>
      <c r="MEF429" s="91" t="s">
        <v>261</v>
      </c>
      <c r="MEG429" s="91" t="s">
        <v>261</v>
      </c>
      <c r="MEH429" s="91" t="s">
        <v>261</v>
      </c>
      <c r="MEI429" s="91" t="s">
        <v>261</v>
      </c>
      <c r="MEJ429" s="91" t="s">
        <v>261</v>
      </c>
      <c r="MEK429" s="91" t="s">
        <v>261</v>
      </c>
      <c r="MEL429" s="91" t="s">
        <v>261</v>
      </c>
      <c r="MEM429" s="91" t="s">
        <v>261</v>
      </c>
      <c r="MEN429" s="91" t="s">
        <v>261</v>
      </c>
      <c r="MEO429" s="91" t="s">
        <v>261</v>
      </c>
      <c r="MEP429" s="91" t="s">
        <v>261</v>
      </c>
      <c r="MEQ429" s="91" t="s">
        <v>261</v>
      </c>
      <c r="MER429" s="91" t="s">
        <v>261</v>
      </c>
      <c r="MES429" s="91" t="s">
        <v>261</v>
      </c>
      <c r="MET429" s="91" t="s">
        <v>261</v>
      </c>
      <c r="MEU429" s="91" t="s">
        <v>261</v>
      </c>
      <c r="MEV429" s="91" t="s">
        <v>261</v>
      </c>
      <c r="MEW429" s="91" t="s">
        <v>261</v>
      </c>
      <c r="MEX429" s="91" t="s">
        <v>261</v>
      </c>
      <c r="MEY429" s="91" t="s">
        <v>261</v>
      </c>
      <c r="MEZ429" s="91" t="s">
        <v>261</v>
      </c>
      <c r="MFA429" s="91" t="s">
        <v>261</v>
      </c>
      <c r="MFB429" s="91" t="s">
        <v>261</v>
      </c>
      <c r="MFC429" s="91" t="s">
        <v>261</v>
      </c>
      <c r="MFD429" s="91" t="s">
        <v>261</v>
      </c>
      <c r="MFE429" s="91" t="s">
        <v>261</v>
      </c>
      <c r="MFF429" s="91" t="s">
        <v>261</v>
      </c>
      <c r="MFG429" s="91" t="s">
        <v>261</v>
      </c>
      <c r="MFH429" s="91" t="s">
        <v>261</v>
      </c>
      <c r="MFI429" s="91" t="s">
        <v>261</v>
      </c>
      <c r="MFJ429" s="91" t="s">
        <v>261</v>
      </c>
      <c r="MFK429" s="91" t="s">
        <v>261</v>
      </c>
      <c r="MFL429" s="91" t="s">
        <v>261</v>
      </c>
      <c r="MFM429" s="91" t="s">
        <v>261</v>
      </c>
      <c r="MFN429" s="91" t="s">
        <v>261</v>
      </c>
      <c r="MFO429" s="91" t="s">
        <v>261</v>
      </c>
      <c r="MFP429" s="91" t="s">
        <v>261</v>
      </c>
      <c r="MFQ429" s="91" t="s">
        <v>261</v>
      </c>
      <c r="MFR429" s="91" t="s">
        <v>261</v>
      </c>
      <c r="MFS429" s="91" t="s">
        <v>261</v>
      </c>
      <c r="MFT429" s="91" t="s">
        <v>261</v>
      </c>
      <c r="MFU429" s="91" t="s">
        <v>261</v>
      </c>
      <c r="MFV429" s="91" t="s">
        <v>261</v>
      </c>
      <c r="MFW429" s="91" t="s">
        <v>261</v>
      </c>
      <c r="MFX429" s="91" t="s">
        <v>261</v>
      </c>
      <c r="MFY429" s="91" t="s">
        <v>261</v>
      </c>
      <c r="MFZ429" s="91" t="s">
        <v>261</v>
      </c>
      <c r="MGA429" s="91" t="s">
        <v>261</v>
      </c>
      <c r="MGB429" s="91" t="s">
        <v>261</v>
      </c>
      <c r="MGC429" s="91" t="s">
        <v>261</v>
      </c>
      <c r="MGD429" s="91" t="s">
        <v>261</v>
      </c>
      <c r="MGE429" s="91" t="s">
        <v>261</v>
      </c>
      <c r="MGF429" s="91" t="s">
        <v>261</v>
      </c>
      <c r="MGG429" s="91" t="s">
        <v>261</v>
      </c>
      <c r="MGH429" s="91" t="s">
        <v>261</v>
      </c>
      <c r="MGI429" s="91" t="s">
        <v>261</v>
      </c>
      <c r="MGJ429" s="91" t="s">
        <v>261</v>
      </c>
      <c r="MGK429" s="91" t="s">
        <v>261</v>
      </c>
      <c r="MGL429" s="91" t="s">
        <v>261</v>
      </c>
      <c r="MGM429" s="91" t="s">
        <v>261</v>
      </c>
      <c r="MGN429" s="91" t="s">
        <v>261</v>
      </c>
      <c r="MGO429" s="91" t="s">
        <v>261</v>
      </c>
      <c r="MGP429" s="91" t="s">
        <v>261</v>
      </c>
      <c r="MGQ429" s="91" t="s">
        <v>261</v>
      </c>
      <c r="MGR429" s="91" t="s">
        <v>261</v>
      </c>
      <c r="MGS429" s="91" t="s">
        <v>261</v>
      </c>
      <c r="MGT429" s="91" t="s">
        <v>261</v>
      </c>
      <c r="MGU429" s="91" t="s">
        <v>261</v>
      </c>
      <c r="MGV429" s="91" t="s">
        <v>261</v>
      </c>
      <c r="MGW429" s="91" t="s">
        <v>261</v>
      </c>
      <c r="MGX429" s="91" t="s">
        <v>261</v>
      </c>
      <c r="MGY429" s="91" t="s">
        <v>261</v>
      </c>
      <c r="MGZ429" s="91" t="s">
        <v>261</v>
      </c>
      <c r="MHA429" s="91" t="s">
        <v>261</v>
      </c>
      <c r="MHB429" s="91" t="s">
        <v>261</v>
      </c>
      <c r="MHC429" s="91" t="s">
        <v>261</v>
      </c>
      <c r="MHD429" s="91" t="s">
        <v>261</v>
      </c>
      <c r="MHE429" s="91" t="s">
        <v>261</v>
      </c>
      <c r="MHF429" s="91" t="s">
        <v>261</v>
      </c>
      <c r="MHG429" s="91" t="s">
        <v>261</v>
      </c>
      <c r="MHH429" s="91" t="s">
        <v>261</v>
      </c>
      <c r="MHI429" s="91" t="s">
        <v>261</v>
      </c>
      <c r="MHJ429" s="91" t="s">
        <v>261</v>
      </c>
      <c r="MHK429" s="91" t="s">
        <v>261</v>
      </c>
      <c r="MHL429" s="91" t="s">
        <v>261</v>
      </c>
      <c r="MHM429" s="91" t="s">
        <v>261</v>
      </c>
      <c r="MHN429" s="91" t="s">
        <v>261</v>
      </c>
      <c r="MHO429" s="91" t="s">
        <v>261</v>
      </c>
      <c r="MHP429" s="91" t="s">
        <v>261</v>
      </c>
      <c r="MHQ429" s="91" t="s">
        <v>261</v>
      </c>
      <c r="MHR429" s="91" t="s">
        <v>261</v>
      </c>
      <c r="MHS429" s="91" t="s">
        <v>261</v>
      </c>
      <c r="MHT429" s="91" t="s">
        <v>261</v>
      </c>
      <c r="MHU429" s="91" t="s">
        <v>261</v>
      </c>
      <c r="MHV429" s="91" t="s">
        <v>261</v>
      </c>
      <c r="MHW429" s="91" t="s">
        <v>261</v>
      </c>
      <c r="MHX429" s="91" t="s">
        <v>261</v>
      </c>
      <c r="MHY429" s="91" t="s">
        <v>261</v>
      </c>
      <c r="MHZ429" s="91" t="s">
        <v>261</v>
      </c>
      <c r="MIA429" s="91" t="s">
        <v>261</v>
      </c>
      <c r="MIB429" s="91" t="s">
        <v>261</v>
      </c>
      <c r="MIC429" s="91" t="s">
        <v>261</v>
      </c>
      <c r="MID429" s="91" t="s">
        <v>261</v>
      </c>
      <c r="MIE429" s="91" t="s">
        <v>261</v>
      </c>
      <c r="MIF429" s="91" t="s">
        <v>261</v>
      </c>
      <c r="MIG429" s="91" t="s">
        <v>261</v>
      </c>
      <c r="MIH429" s="91" t="s">
        <v>261</v>
      </c>
      <c r="MII429" s="91" t="s">
        <v>261</v>
      </c>
      <c r="MIJ429" s="91" t="s">
        <v>261</v>
      </c>
      <c r="MIK429" s="91" t="s">
        <v>261</v>
      </c>
      <c r="MIL429" s="91" t="s">
        <v>261</v>
      </c>
      <c r="MIM429" s="91" t="s">
        <v>261</v>
      </c>
      <c r="MIN429" s="91" t="s">
        <v>261</v>
      </c>
      <c r="MIO429" s="91" t="s">
        <v>261</v>
      </c>
      <c r="MIP429" s="91" t="s">
        <v>261</v>
      </c>
      <c r="MIQ429" s="91" t="s">
        <v>261</v>
      </c>
      <c r="MIR429" s="91" t="s">
        <v>261</v>
      </c>
      <c r="MIS429" s="91" t="s">
        <v>261</v>
      </c>
      <c r="MIT429" s="91" t="s">
        <v>261</v>
      </c>
      <c r="MIU429" s="91" t="s">
        <v>261</v>
      </c>
      <c r="MIV429" s="91" t="s">
        <v>261</v>
      </c>
      <c r="MIW429" s="91" t="s">
        <v>261</v>
      </c>
      <c r="MIX429" s="91" t="s">
        <v>261</v>
      </c>
      <c r="MIY429" s="91" t="s">
        <v>261</v>
      </c>
      <c r="MIZ429" s="91" t="s">
        <v>261</v>
      </c>
      <c r="MJA429" s="91" t="s">
        <v>261</v>
      </c>
      <c r="MJB429" s="91" t="s">
        <v>261</v>
      </c>
      <c r="MJC429" s="91" t="s">
        <v>261</v>
      </c>
      <c r="MJD429" s="91" t="s">
        <v>261</v>
      </c>
      <c r="MJE429" s="91" t="s">
        <v>261</v>
      </c>
      <c r="MJF429" s="91" t="s">
        <v>261</v>
      </c>
      <c r="MJG429" s="91" t="s">
        <v>261</v>
      </c>
      <c r="MJH429" s="91" t="s">
        <v>261</v>
      </c>
      <c r="MJI429" s="91" t="s">
        <v>261</v>
      </c>
      <c r="MJJ429" s="91" t="s">
        <v>261</v>
      </c>
      <c r="MJK429" s="91" t="s">
        <v>261</v>
      </c>
      <c r="MJL429" s="91" t="s">
        <v>261</v>
      </c>
      <c r="MJM429" s="91" t="s">
        <v>261</v>
      </c>
      <c r="MJN429" s="91" t="s">
        <v>261</v>
      </c>
      <c r="MJO429" s="91" t="s">
        <v>261</v>
      </c>
      <c r="MJP429" s="91" t="s">
        <v>261</v>
      </c>
      <c r="MJQ429" s="91" t="s">
        <v>261</v>
      </c>
      <c r="MJR429" s="91" t="s">
        <v>261</v>
      </c>
      <c r="MJS429" s="91" t="s">
        <v>261</v>
      </c>
      <c r="MJT429" s="91" t="s">
        <v>261</v>
      </c>
      <c r="MJU429" s="91" t="s">
        <v>261</v>
      </c>
      <c r="MJV429" s="91" t="s">
        <v>261</v>
      </c>
      <c r="MJW429" s="91" t="s">
        <v>261</v>
      </c>
      <c r="MJX429" s="91" t="s">
        <v>261</v>
      </c>
      <c r="MJY429" s="91" t="s">
        <v>261</v>
      </c>
      <c r="MJZ429" s="91" t="s">
        <v>261</v>
      </c>
      <c r="MKA429" s="91" t="s">
        <v>261</v>
      </c>
      <c r="MKB429" s="91" t="s">
        <v>261</v>
      </c>
      <c r="MKC429" s="91" t="s">
        <v>261</v>
      </c>
      <c r="MKD429" s="91" t="s">
        <v>261</v>
      </c>
      <c r="MKE429" s="91" t="s">
        <v>261</v>
      </c>
      <c r="MKF429" s="91" t="s">
        <v>261</v>
      </c>
      <c r="MKG429" s="91" t="s">
        <v>261</v>
      </c>
      <c r="MKH429" s="91" t="s">
        <v>261</v>
      </c>
      <c r="MKI429" s="91" t="s">
        <v>261</v>
      </c>
      <c r="MKJ429" s="91" t="s">
        <v>261</v>
      </c>
      <c r="MKK429" s="91" t="s">
        <v>261</v>
      </c>
      <c r="MKL429" s="91" t="s">
        <v>261</v>
      </c>
      <c r="MKM429" s="91" t="s">
        <v>261</v>
      </c>
      <c r="MKN429" s="91" t="s">
        <v>261</v>
      </c>
      <c r="MKO429" s="91" t="s">
        <v>261</v>
      </c>
      <c r="MKP429" s="91" t="s">
        <v>261</v>
      </c>
      <c r="MKQ429" s="91" t="s">
        <v>261</v>
      </c>
      <c r="MKR429" s="91" t="s">
        <v>261</v>
      </c>
      <c r="MKS429" s="91" t="s">
        <v>261</v>
      </c>
      <c r="MKT429" s="91" t="s">
        <v>261</v>
      </c>
      <c r="MKU429" s="91" t="s">
        <v>261</v>
      </c>
      <c r="MKV429" s="91" t="s">
        <v>261</v>
      </c>
      <c r="MKW429" s="91" t="s">
        <v>261</v>
      </c>
      <c r="MKX429" s="91" t="s">
        <v>261</v>
      </c>
      <c r="MKY429" s="91" t="s">
        <v>261</v>
      </c>
      <c r="MKZ429" s="91" t="s">
        <v>261</v>
      </c>
      <c r="MLA429" s="91" t="s">
        <v>261</v>
      </c>
      <c r="MLB429" s="91" t="s">
        <v>261</v>
      </c>
      <c r="MLC429" s="91" t="s">
        <v>261</v>
      </c>
      <c r="MLD429" s="91" t="s">
        <v>261</v>
      </c>
      <c r="MLE429" s="91" t="s">
        <v>261</v>
      </c>
      <c r="MLF429" s="91" t="s">
        <v>261</v>
      </c>
      <c r="MLG429" s="91" t="s">
        <v>261</v>
      </c>
      <c r="MLH429" s="91" t="s">
        <v>261</v>
      </c>
      <c r="MLI429" s="91" t="s">
        <v>261</v>
      </c>
      <c r="MLJ429" s="91" t="s">
        <v>261</v>
      </c>
      <c r="MLK429" s="91" t="s">
        <v>261</v>
      </c>
      <c r="MLL429" s="91" t="s">
        <v>261</v>
      </c>
      <c r="MLM429" s="91" t="s">
        <v>261</v>
      </c>
      <c r="MLN429" s="91" t="s">
        <v>261</v>
      </c>
      <c r="MLO429" s="91" t="s">
        <v>261</v>
      </c>
      <c r="MLP429" s="91" t="s">
        <v>261</v>
      </c>
      <c r="MLQ429" s="91" t="s">
        <v>261</v>
      </c>
      <c r="MLR429" s="91" t="s">
        <v>261</v>
      </c>
      <c r="MLS429" s="91" t="s">
        <v>261</v>
      </c>
      <c r="MLT429" s="91" t="s">
        <v>261</v>
      </c>
      <c r="MLU429" s="91" t="s">
        <v>261</v>
      </c>
      <c r="MLV429" s="91" t="s">
        <v>261</v>
      </c>
      <c r="MLW429" s="91" t="s">
        <v>261</v>
      </c>
      <c r="MLX429" s="91" t="s">
        <v>261</v>
      </c>
      <c r="MLY429" s="91" t="s">
        <v>261</v>
      </c>
      <c r="MLZ429" s="91" t="s">
        <v>261</v>
      </c>
      <c r="MMA429" s="91" t="s">
        <v>261</v>
      </c>
      <c r="MMB429" s="91" t="s">
        <v>261</v>
      </c>
      <c r="MMC429" s="91" t="s">
        <v>261</v>
      </c>
      <c r="MMD429" s="91" t="s">
        <v>261</v>
      </c>
      <c r="MME429" s="91" t="s">
        <v>261</v>
      </c>
      <c r="MMF429" s="91" t="s">
        <v>261</v>
      </c>
      <c r="MMG429" s="91" t="s">
        <v>261</v>
      </c>
      <c r="MMH429" s="91" t="s">
        <v>261</v>
      </c>
      <c r="MMI429" s="91" t="s">
        <v>261</v>
      </c>
      <c r="MMJ429" s="91" t="s">
        <v>261</v>
      </c>
      <c r="MMK429" s="91" t="s">
        <v>261</v>
      </c>
      <c r="MML429" s="91" t="s">
        <v>261</v>
      </c>
      <c r="MMM429" s="91" t="s">
        <v>261</v>
      </c>
      <c r="MMN429" s="91" t="s">
        <v>261</v>
      </c>
      <c r="MMO429" s="91" t="s">
        <v>261</v>
      </c>
      <c r="MMP429" s="91" t="s">
        <v>261</v>
      </c>
      <c r="MMQ429" s="91" t="s">
        <v>261</v>
      </c>
      <c r="MMR429" s="91" t="s">
        <v>261</v>
      </c>
      <c r="MMS429" s="91" t="s">
        <v>261</v>
      </c>
      <c r="MMT429" s="91" t="s">
        <v>261</v>
      </c>
      <c r="MMU429" s="91" t="s">
        <v>261</v>
      </c>
      <c r="MMV429" s="91" t="s">
        <v>261</v>
      </c>
      <c r="MMW429" s="91" t="s">
        <v>261</v>
      </c>
      <c r="MMX429" s="91" t="s">
        <v>261</v>
      </c>
      <c r="MMY429" s="91" t="s">
        <v>261</v>
      </c>
      <c r="MMZ429" s="91" t="s">
        <v>261</v>
      </c>
      <c r="MNA429" s="91" t="s">
        <v>261</v>
      </c>
      <c r="MNB429" s="91" t="s">
        <v>261</v>
      </c>
      <c r="MNC429" s="91" t="s">
        <v>261</v>
      </c>
      <c r="MND429" s="91" t="s">
        <v>261</v>
      </c>
      <c r="MNE429" s="91" t="s">
        <v>261</v>
      </c>
      <c r="MNF429" s="91" t="s">
        <v>261</v>
      </c>
      <c r="MNG429" s="91" t="s">
        <v>261</v>
      </c>
      <c r="MNH429" s="91" t="s">
        <v>261</v>
      </c>
      <c r="MNI429" s="91" t="s">
        <v>261</v>
      </c>
      <c r="MNJ429" s="91" t="s">
        <v>261</v>
      </c>
      <c r="MNK429" s="91" t="s">
        <v>261</v>
      </c>
      <c r="MNL429" s="91" t="s">
        <v>261</v>
      </c>
      <c r="MNM429" s="91" t="s">
        <v>261</v>
      </c>
      <c r="MNN429" s="91" t="s">
        <v>261</v>
      </c>
      <c r="MNO429" s="91" t="s">
        <v>261</v>
      </c>
      <c r="MNP429" s="91" t="s">
        <v>261</v>
      </c>
      <c r="MNQ429" s="91" t="s">
        <v>261</v>
      </c>
      <c r="MNR429" s="91" t="s">
        <v>261</v>
      </c>
      <c r="MNS429" s="91" t="s">
        <v>261</v>
      </c>
      <c r="MNT429" s="91" t="s">
        <v>261</v>
      </c>
      <c r="MNU429" s="91" t="s">
        <v>261</v>
      </c>
      <c r="MNV429" s="91" t="s">
        <v>261</v>
      </c>
      <c r="MNW429" s="91" t="s">
        <v>261</v>
      </c>
      <c r="MNX429" s="91" t="s">
        <v>261</v>
      </c>
      <c r="MNY429" s="91" t="s">
        <v>261</v>
      </c>
      <c r="MNZ429" s="91" t="s">
        <v>261</v>
      </c>
      <c r="MOA429" s="91" t="s">
        <v>261</v>
      </c>
      <c r="MOB429" s="91" t="s">
        <v>261</v>
      </c>
      <c r="MOC429" s="91" t="s">
        <v>261</v>
      </c>
      <c r="MOD429" s="91" t="s">
        <v>261</v>
      </c>
      <c r="MOE429" s="91" t="s">
        <v>261</v>
      </c>
      <c r="MOF429" s="91" t="s">
        <v>261</v>
      </c>
      <c r="MOG429" s="91" t="s">
        <v>261</v>
      </c>
      <c r="MOH429" s="91" t="s">
        <v>261</v>
      </c>
      <c r="MOI429" s="91" t="s">
        <v>261</v>
      </c>
      <c r="MOJ429" s="91" t="s">
        <v>261</v>
      </c>
      <c r="MOK429" s="91" t="s">
        <v>261</v>
      </c>
      <c r="MOL429" s="91" t="s">
        <v>261</v>
      </c>
      <c r="MOM429" s="91" t="s">
        <v>261</v>
      </c>
      <c r="MON429" s="91" t="s">
        <v>261</v>
      </c>
      <c r="MOO429" s="91" t="s">
        <v>261</v>
      </c>
      <c r="MOP429" s="91" t="s">
        <v>261</v>
      </c>
      <c r="MOQ429" s="91" t="s">
        <v>261</v>
      </c>
      <c r="MOR429" s="91" t="s">
        <v>261</v>
      </c>
      <c r="MOS429" s="91" t="s">
        <v>261</v>
      </c>
      <c r="MOT429" s="91" t="s">
        <v>261</v>
      </c>
      <c r="MOU429" s="91" t="s">
        <v>261</v>
      </c>
      <c r="MOV429" s="91" t="s">
        <v>261</v>
      </c>
      <c r="MOW429" s="91" t="s">
        <v>261</v>
      </c>
      <c r="MOX429" s="91" t="s">
        <v>261</v>
      </c>
      <c r="MOY429" s="91" t="s">
        <v>261</v>
      </c>
      <c r="MOZ429" s="91" t="s">
        <v>261</v>
      </c>
      <c r="MPA429" s="91" t="s">
        <v>261</v>
      </c>
      <c r="MPB429" s="91" t="s">
        <v>261</v>
      </c>
      <c r="MPC429" s="91" t="s">
        <v>261</v>
      </c>
      <c r="MPD429" s="91" t="s">
        <v>261</v>
      </c>
      <c r="MPE429" s="91" t="s">
        <v>261</v>
      </c>
      <c r="MPF429" s="91" t="s">
        <v>261</v>
      </c>
      <c r="MPG429" s="91" t="s">
        <v>261</v>
      </c>
      <c r="MPH429" s="91" t="s">
        <v>261</v>
      </c>
      <c r="MPI429" s="91" t="s">
        <v>261</v>
      </c>
      <c r="MPJ429" s="91" t="s">
        <v>261</v>
      </c>
      <c r="MPK429" s="91" t="s">
        <v>261</v>
      </c>
      <c r="MPL429" s="91" t="s">
        <v>261</v>
      </c>
      <c r="MPM429" s="91" t="s">
        <v>261</v>
      </c>
      <c r="MPN429" s="91" t="s">
        <v>261</v>
      </c>
      <c r="MPO429" s="91" t="s">
        <v>261</v>
      </c>
      <c r="MPP429" s="91" t="s">
        <v>261</v>
      </c>
      <c r="MPQ429" s="91" t="s">
        <v>261</v>
      </c>
      <c r="MPR429" s="91" t="s">
        <v>261</v>
      </c>
      <c r="MPS429" s="91" t="s">
        <v>261</v>
      </c>
      <c r="MPT429" s="91" t="s">
        <v>261</v>
      </c>
      <c r="MPU429" s="91" t="s">
        <v>261</v>
      </c>
      <c r="MPV429" s="91" t="s">
        <v>261</v>
      </c>
      <c r="MPW429" s="91" t="s">
        <v>261</v>
      </c>
      <c r="MPX429" s="91" t="s">
        <v>261</v>
      </c>
      <c r="MPY429" s="91" t="s">
        <v>261</v>
      </c>
      <c r="MPZ429" s="91" t="s">
        <v>261</v>
      </c>
      <c r="MQA429" s="91" t="s">
        <v>261</v>
      </c>
      <c r="MQB429" s="91" t="s">
        <v>261</v>
      </c>
      <c r="MQC429" s="91" t="s">
        <v>261</v>
      </c>
      <c r="MQD429" s="91" t="s">
        <v>261</v>
      </c>
      <c r="MQE429" s="91" t="s">
        <v>261</v>
      </c>
      <c r="MQF429" s="91" t="s">
        <v>261</v>
      </c>
      <c r="MQG429" s="91" t="s">
        <v>261</v>
      </c>
      <c r="MQH429" s="91" t="s">
        <v>261</v>
      </c>
      <c r="MQI429" s="91" t="s">
        <v>261</v>
      </c>
      <c r="MQJ429" s="91" t="s">
        <v>261</v>
      </c>
      <c r="MQK429" s="91" t="s">
        <v>261</v>
      </c>
      <c r="MQL429" s="91" t="s">
        <v>261</v>
      </c>
      <c r="MQM429" s="91" t="s">
        <v>261</v>
      </c>
      <c r="MQN429" s="91" t="s">
        <v>261</v>
      </c>
      <c r="MQO429" s="91" t="s">
        <v>261</v>
      </c>
      <c r="MQP429" s="91" t="s">
        <v>261</v>
      </c>
      <c r="MQQ429" s="91" t="s">
        <v>261</v>
      </c>
      <c r="MQR429" s="91" t="s">
        <v>261</v>
      </c>
      <c r="MQS429" s="91" t="s">
        <v>261</v>
      </c>
      <c r="MQT429" s="91" t="s">
        <v>261</v>
      </c>
      <c r="MQU429" s="91" t="s">
        <v>261</v>
      </c>
      <c r="MQV429" s="91" t="s">
        <v>261</v>
      </c>
      <c r="MQW429" s="91" t="s">
        <v>261</v>
      </c>
      <c r="MQX429" s="91" t="s">
        <v>261</v>
      </c>
      <c r="MQY429" s="91" t="s">
        <v>261</v>
      </c>
      <c r="MQZ429" s="91" t="s">
        <v>261</v>
      </c>
      <c r="MRA429" s="91" t="s">
        <v>261</v>
      </c>
      <c r="MRB429" s="91" t="s">
        <v>261</v>
      </c>
      <c r="MRC429" s="91" t="s">
        <v>261</v>
      </c>
      <c r="MRD429" s="91" t="s">
        <v>261</v>
      </c>
      <c r="MRE429" s="91" t="s">
        <v>261</v>
      </c>
      <c r="MRF429" s="91" t="s">
        <v>261</v>
      </c>
      <c r="MRG429" s="91" t="s">
        <v>261</v>
      </c>
      <c r="MRH429" s="91" t="s">
        <v>261</v>
      </c>
      <c r="MRI429" s="91" t="s">
        <v>261</v>
      </c>
      <c r="MRJ429" s="91" t="s">
        <v>261</v>
      </c>
      <c r="MRK429" s="91" t="s">
        <v>261</v>
      </c>
      <c r="MRL429" s="91" t="s">
        <v>261</v>
      </c>
      <c r="MRM429" s="91" t="s">
        <v>261</v>
      </c>
      <c r="MRN429" s="91" t="s">
        <v>261</v>
      </c>
      <c r="MRO429" s="91" t="s">
        <v>261</v>
      </c>
      <c r="MRP429" s="91" t="s">
        <v>261</v>
      </c>
      <c r="MRQ429" s="91" t="s">
        <v>261</v>
      </c>
      <c r="MRR429" s="91" t="s">
        <v>261</v>
      </c>
      <c r="MRS429" s="91" t="s">
        <v>261</v>
      </c>
      <c r="MRT429" s="91" t="s">
        <v>261</v>
      </c>
      <c r="MRU429" s="91" t="s">
        <v>261</v>
      </c>
      <c r="MRV429" s="91" t="s">
        <v>261</v>
      </c>
      <c r="MRW429" s="91" t="s">
        <v>261</v>
      </c>
      <c r="MRX429" s="91" t="s">
        <v>261</v>
      </c>
      <c r="MRY429" s="91" t="s">
        <v>261</v>
      </c>
      <c r="MRZ429" s="91" t="s">
        <v>261</v>
      </c>
      <c r="MSA429" s="91" t="s">
        <v>261</v>
      </c>
      <c r="MSB429" s="91" t="s">
        <v>261</v>
      </c>
      <c r="MSC429" s="91" t="s">
        <v>261</v>
      </c>
      <c r="MSD429" s="91" t="s">
        <v>261</v>
      </c>
      <c r="MSE429" s="91" t="s">
        <v>261</v>
      </c>
      <c r="MSF429" s="91" t="s">
        <v>261</v>
      </c>
      <c r="MSG429" s="91" t="s">
        <v>261</v>
      </c>
      <c r="MSH429" s="91" t="s">
        <v>261</v>
      </c>
      <c r="MSI429" s="91" t="s">
        <v>261</v>
      </c>
      <c r="MSJ429" s="91" t="s">
        <v>261</v>
      </c>
      <c r="MSK429" s="91" t="s">
        <v>261</v>
      </c>
      <c r="MSL429" s="91" t="s">
        <v>261</v>
      </c>
      <c r="MSM429" s="91" t="s">
        <v>261</v>
      </c>
      <c r="MSN429" s="91" t="s">
        <v>261</v>
      </c>
      <c r="MSO429" s="91" t="s">
        <v>261</v>
      </c>
      <c r="MSP429" s="91" t="s">
        <v>261</v>
      </c>
      <c r="MSQ429" s="91" t="s">
        <v>261</v>
      </c>
      <c r="MSR429" s="91" t="s">
        <v>261</v>
      </c>
      <c r="MSS429" s="91" t="s">
        <v>261</v>
      </c>
      <c r="MST429" s="91" t="s">
        <v>261</v>
      </c>
      <c r="MSU429" s="91" t="s">
        <v>261</v>
      </c>
      <c r="MSV429" s="91" t="s">
        <v>261</v>
      </c>
      <c r="MSW429" s="91" t="s">
        <v>261</v>
      </c>
      <c r="MSX429" s="91" t="s">
        <v>261</v>
      </c>
      <c r="MSY429" s="91" t="s">
        <v>261</v>
      </c>
      <c r="MSZ429" s="91" t="s">
        <v>261</v>
      </c>
      <c r="MTA429" s="91" t="s">
        <v>261</v>
      </c>
      <c r="MTB429" s="91" t="s">
        <v>261</v>
      </c>
      <c r="MTC429" s="91" t="s">
        <v>261</v>
      </c>
      <c r="MTD429" s="91" t="s">
        <v>261</v>
      </c>
      <c r="MTE429" s="91" t="s">
        <v>261</v>
      </c>
      <c r="MTF429" s="91" t="s">
        <v>261</v>
      </c>
      <c r="MTG429" s="91" t="s">
        <v>261</v>
      </c>
      <c r="MTH429" s="91" t="s">
        <v>261</v>
      </c>
      <c r="MTI429" s="91" t="s">
        <v>261</v>
      </c>
      <c r="MTJ429" s="91" t="s">
        <v>261</v>
      </c>
      <c r="MTK429" s="91" t="s">
        <v>261</v>
      </c>
      <c r="MTL429" s="91" t="s">
        <v>261</v>
      </c>
      <c r="MTM429" s="91" t="s">
        <v>261</v>
      </c>
      <c r="MTN429" s="91" t="s">
        <v>261</v>
      </c>
      <c r="MTO429" s="91" t="s">
        <v>261</v>
      </c>
      <c r="MTP429" s="91" t="s">
        <v>261</v>
      </c>
      <c r="MTQ429" s="91" t="s">
        <v>261</v>
      </c>
      <c r="MTR429" s="91" t="s">
        <v>261</v>
      </c>
      <c r="MTS429" s="91" t="s">
        <v>261</v>
      </c>
      <c r="MTT429" s="91" t="s">
        <v>261</v>
      </c>
      <c r="MTU429" s="91" t="s">
        <v>261</v>
      </c>
      <c r="MTV429" s="91" t="s">
        <v>261</v>
      </c>
      <c r="MTW429" s="91" t="s">
        <v>261</v>
      </c>
      <c r="MTX429" s="91" t="s">
        <v>261</v>
      </c>
      <c r="MTY429" s="91" t="s">
        <v>261</v>
      </c>
      <c r="MTZ429" s="91" t="s">
        <v>261</v>
      </c>
      <c r="MUA429" s="91" t="s">
        <v>261</v>
      </c>
      <c r="MUB429" s="91" t="s">
        <v>261</v>
      </c>
      <c r="MUC429" s="91" t="s">
        <v>261</v>
      </c>
      <c r="MUD429" s="91" t="s">
        <v>261</v>
      </c>
      <c r="MUE429" s="91" t="s">
        <v>261</v>
      </c>
      <c r="MUF429" s="91" t="s">
        <v>261</v>
      </c>
      <c r="MUG429" s="91" t="s">
        <v>261</v>
      </c>
      <c r="MUH429" s="91" t="s">
        <v>261</v>
      </c>
      <c r="MUI429" s="91" t="s">
        <v>261</v>
      </c>
      <c r="MUJ429" s="91" t="s">
        <v>261</v>
      </c>
      <c r="MUK429" s="91" t="s">
        <v>261</v>
      </c>
      <c r="MUL429" s="91" t="s">
        <v>261</v>
      </c>
      <c r="MUM429" s="91" t="s">
        <v>261</v>
      </c>
      <c r="MUN429" s="91" t="s">
        <v>261</v>
      </c>
      <c r="MUO429" s="91" t="s">
        <v>261</v>
      </c>
      <c r="MUP429" s="91" t="s">
        <v>261</v>
      </c>
      <c r="MUQ429" s="91" t="s">
        <v>261</v>
      </c>
      <c r="MUR429" s="91" t="s">
        <v>261</v>
      </c>
      <c r="MUS429" s="91" t="s">
        <v>261</v>
      </c>
      <c r="MUT429" s="91" t="s">
        <v>261</v>
      </c>
      <c r="MUU429" s="91" t="s">
        <v>261</v>
      </c>
      <c r="MUV429" s="91" t="s">
        <v>261</v>
      </c>
      <c r="MUW429" s="91" t="s">
        <v>261</v>
      </c>
      <c r="MUX429" s="91" t="s">
        <v>261</v>
      </c>
      <c r="MUY429" s="91" t="s">
        <v>261</v>
      </c>
      <c r="MUZ429" s="91" t="s">
        <v>261</v>
      </c>
      <c r="MVA429" s="91" t="s">
        <v>261</v>
      </c>
      <c r="MVB429" s="91" t="s">
        <v>261</v>
      </c>
      <c r="MVC429" s="91" t="s">
        <v>261</v>
      </c>
      <c r="MVD429" s="91" t="s">
        <v>261</v>
      </c>
      <c r="MVE429" s="91" t="s">
        <v>261</v>
      </c>
      <c r="MVF429" s="91" t="s">
        <v>261</v>
      </c>
      <c r="MVG429" s="91" t="s">
        <v>261</v>
      </c>
      <c r="MVH429" s="91" t="s">
        <v>261</v>
      </c>
      <c r="MVI429" s="91" t="s">
        <v>261</v>
      </c>
      <c r="MVJ429" s="91" t="s">
        <v>261</v>
      </c>
      <c r="MVK429" s="91" t="s">
        <v>261</v>
      </c>
      <c r="MVL429" s="91" t="s">
        <v>261</v>
      </c>
      <c r="MVM429" s="91" t="s">
        <v>261</v>
      </c>
      <c r="MVN429" s="91" t="s">
        <v>261</v>
      </c>
      <c r="MVO429" s="91" t="s">
        <v>261</v>
      </c>
      <c r="MVP429" s="91" t="s">
        <v>261</v>
      </c>
      <c r="MVQ429" s="91" t="s">
        <v>261</v>
      </c>
      <c r="MVR429" s="91" t="s">
        <v>261</v>
      </c>
      <c r="MVS429" s="91" t="s">
        <v>261</v>
      </c>
      <c r="MVT429" s="91" t="s">
        <v>261</v>
      </c>
      <c r="MVU429" s="91" t="s">
        <v>261</v>
      </c>
      <c r="MVV429" s="91" t="s">
        <v>261</v>
      </c>
      <c r="MVW429" s="91" t="s">
        <v>261</v>
      </c>
      <c r="MVX429" s="91" t="s">
        <v>261</v>
      </c>
      <c r="MVY429" s="91" t="s">
        <v>261</v>
      </c>
      <c r="MVZ429" s="91" t="s">
        <v>261</v>
      </c>
      <c r="MWA429" s="91" t="s">
        <v>261</v>
      </c>
      <c r="MWB429" s="91" t="s">
        <v>261</v>
      </c>
      <c r="MWC429" s="91" t="s">
        <v>261</v>
      </c>
      <c r="MWD429" s="91" t="s">
        <v>261</v>
      </c>
      <c r="MWE429" s="91" t="s">
        <v>261</v>
      </c>
      <c r="MWF429" s="91" t="s">
        <v>261</v>
      </c>
      <c r="MWG429" s="91" t="s">
        <v>261</v>
      </c>
      <c r="MWH429" s="91" t="s">
        <v>261</v>
      </c>
      <c r="MWI429" s="91" t="s">
        <v>261</v>
      </c>
      <c r="MWJ429" s="91" t="s">
        <v>261</v>
      </c>
      <c r="MWK429" s="91" t="s">
        <v>261</v>
      </c>
      <c r="MWL429" s="91" t="s">
        <v>261</v>
      </c>
      <c r="MWM429" s="91" t="s">
        <v>261</v>
      </c>
      <c r="MWN429" s="91" t="s">
        <v>261</v>
      </c>
      <c r="MWO429" s="91" t="s">
        <v>261</v>
      </c>
      <c r="MWP429" s="91" t="s">
        <v>261</v>
      </c>
      <c r="MWQ429" s="91" t="s">
        <v>261</v>
      </c>
      <c r="MWR429" s="91" t="s">
        <v>261</v>
      </c>
      <c r="MWS429" s="91" t="s">
        <v>261</v>
      </c>
      <c r="MWT429" s="91" t="s">
        <v>261</v>
      </c>
      <c r="MWU429" s="91" t="s">
        <v>261</v>
      </c>
      <c r="MWV429" s="91" t="s">
        <v>261</v>
      </c>
      <c r="MWW429" s="91" t="s">
        <v>261</v>
      </c>
      <c r="MWX429" s="91" t="s">
        <v>261</v>
      </c>
      <c r="MWY429" s="91" t="s">
        <v>261</v>
      </c>
      <c r="MWZ429" s="91" t="s">
        <v>261</v>
      </c>
      <c r="MXA429" s="91" t="s">
        <v>261</v>
      </c>
      <c r="MXB429" s="91" t="s">
        <v>261</v>
      </c>
      <c r="MXC429" s="91" t="s">
        <v>261</v>
      </c>
      <c r="MXD429" s="91" t="s">
        <v>261</v>
      </c>
      <c r="MXE429" s="91" t="s">
        <v>261</v>
      </c>
      <c r="MXF429" s="91" t="s">
        <v>261</v>
      </c>
      <c r="MXG429" s="91" t="s">
        <v>261</v>
      </c>
      <c r="MXH429" s="91" t="s">
        <v>261</v>
      </c>
      <c r="MXI429" s="91" t="s">
        <v>261</v>
      </c>
      <c r="MXJ429" s="91" t="s">
        <v>261</v>
      </c>
      <c r="MXK429" s="91" t="s">
        <v>261</v>
      </c>
      <c r="MXL429" s="91" t="s">
        <v>261</v>
      </c>
      <c r="MXM429" s="91" t="s">
        <v>261</v>
      </c>
      <c r="MXN429" s="91" t="s">
        <v>261</v>
      </c>
      <c r="MXO429" s="91" t="s">
        <v>261</v>
      </c>
      <c r="MXP429" s="91" t="s">
        <v>261</v>
      </c>
      <c r="MXQ429" s="91" t="s">
        <v>261</v>
      </c>
      <c r="MXR429" s="91" t="s">
        <v>261</v>
      </c>
      <c r="MXS429" s="91" t="s">
        <v>261</v>
      </c>
      <c r="MXT429" s="91" t="s">
        <v>261</v>
      </c>
      <c r="MXU429" s="91" t="s">
        <v>261</v>
      </c>
      <c r="MXV429" s="91" t="s">
        <v>261</v>
      </c>
      <c r="MXW429" s="91" t="s">
        <v>261</v>
      </c>
      <c r="MXX429" s="91" t="s">
        <v>261</v>
      </c>
      <c r="MXY429" s="91" t="s">
        <v>261</v>
      </c>
      <c r="MXZ429" s="91" t="s">
        <v>261</v>
      </c>
      <c r="MYA429" s="91" t="s">
        <v>261</v>
      </c>
      <c r="MYB429" s="91" t="s">
        <v>261</v>
      </c>
      <c r="MYC429" s="91" t="s">
        <v>261</v>
      </c>
      <c r="MYD429" s="91" t="s">
        <v>261</v>
      </c>
      <c r="MYE429" s="91" t="s">
        <v>261</v>
      </c>
      <c r="MYF429" s="91" t="s">
        <v>261</v>
      </c>
      <c r="MYG429" s="91" t="s">
        <v>261</v>
      </c>
      <c r="MYH429" s="91" t="s">
        <v>261</v>
      </c>
      <c r="MYI429" s="91" t="s">
        <v>261</v>
      </c>
      <c r="MYJ429" s="91" t="s">
        <v>261</v>
      </c>
      <c r="MYK429" s="91" t="s">
        <v>261</v>
      </c>
      <c r="MYL429" s="91" t="s">
        <v>261</v>
      </c>
      <c r="MYM429" s="91" t="s">
        <v>261</v>
      </c>
      <c r="MYN429" s="91" t="s">
        <v>261</v>
      </c>
      <c r="MYO429" s="91" t="s">
        <v>261</v>
      </c>
      <c r="MYP429" s="91" t="s">
        <v>261</v>
      </c>
      <c r="MYQ429" s="91" t="s">
        <v>261</v>
      </c>
      <c r="MYR429" s="91" t="s">
        <v>261</v>
      </c>
      <c r="MYS429" s="91" t="s">
        <v>261</v>
      </c>
      <c r="MYT429" s="91" t="s">
        <v>261</v>
      </c>
      <c r="MYU429" s="91" t="s">
        <v>261</v>
      </c>
      <c r="MYV429" s="91" t="s">
        <v>261</v>
      </c>
      <c r="MYW429" s="91" t="s">
        <v>261</v>
      </c>
      <c r="MYX429" s="91" t="s">
        <v>261</v>
      </c>
      <c r="MYY429" s="91" t="s">
        <v>261</v>
      </c>
      <c r="MYZ429" s="91" t="s">
        <v>261</v>
      </c>
      <c r="MZA429" s="91" t="s">
        <v>261</v>
      </c>
      <c r="MZB429" s="91" t="s">
        <v>261</v>
      </c>
      <c r="MZC429" s="91" t="s">
        <v>261</v>
      </c>
      <c r="MZD429" s="91" t="s">
        <v>261</v>
      </c>
      <c r="MZE429" s="91" t="s">
        <v>261</v>
      </c>
      <c r="MZF429" s="91" t="s">
        <v>261</v>
      </c>
      <c r="MZG429" s="91" t="s">
        <v>261</v>
      </c>
      <c r="MZH429" s="91" t="s">
        <v>261</v>
      </c>
      <c r="MZI429" s="91" t="s">
        <v>261</v>
      </c>
      <c r="MZJ429" s="91" t="s">
        <v>261</v>
      </c>
      <c r="MZK429" s="91" t="s">
        <v>261</v>
      </c>
      <c r="MZL429" s="91" t="s">
        <v>261</v>
      </c>
      <c r="MZM429" s="91" t="s">
        <v>261</v>
      </c>
      <c r="MZN429" s="91" t="s">
        <v>261</v>
      </c>
      <c r="MZO429" s="91" t="s">
        <v>261</v>
      </c>
      <c r="MZP429" s="91" t="s">
        <v>261</v>
      </c>
      <c r="MZQ429" s="91" t="s">
        <v>261</v>
      </c>
      <c r="MZR429" s="91" t="s">
        <v>261</v>
      </c>
      <c r="MZS429" s="91" t="s">
        <v>261</v>
      </c>
      <c r="MZT429" s="91" t="s">
        <v>261</v>
      </c>
      <c r="MZU429" s="91" t="s">
        <v>261</v>
      </c>
      <c r="MZV429" s="91" t="s">
        <v>261</v>
      </c>
      <c r="MZW429" s="91" t="s">
        <v>261</v>
      </c>
      <c r="MZX429" s="91" t="s">
        <v>261</v>
      </c>
      <c r="MZY429" s="91" t="s">
        <v>261</v>
      </c>
      <c r="MZZ429" s="91" t="s">
        <v>261</v>
      </c>
      <c r="NAA429" s="91" t="s">
        <v>261</v>
      </c>
      <c r="NAB429" s="91" t="s">
        <v>261</v>
      </c>
      <c r="NAC429" s="91" t="s">
        <v>261</v>
      </c>
      <c r="NAD429" s="91" t="s">
        <v>261</v>
      </c>
      <c r="NAE429" s="91" t="s">
        <v>261</v>
      </c>
      <c r="NAF429" s="91" t="s">
        <v>261</v>
      </c>
      <c r="NAG429" s="91" t="s">
        <v>261</v>
      </c>
      <c r="NAH429" s="91" t="s">
        <v>261</v>
      </c>
      <c r="NAI429" s="91" t="s">
        <v>261</v>
      </c>
      <c r="NAJ429" s="91" t="s">
        <v>261</v>
      </c>
      <c r="NAK429" s="91" t="s">
        <v>261</v>
      </c>
      <c r="NAL429" s="91" t="s">
        <v>261</v>
      </c>
      <c r="NAM429" s="91" t="s">
        <v>261</v>
      </c>
      <c r="NAN429" s="91" t="s">
        <v>261</v>
      </c>
      <c r="NAO429" s="91" t="s">
        <v>261</v>
      </c>
      <c r="NAP429" s="91" t="s">
        <v>261</v>
      </c>
      <c r="NAQ429" s="91" t="s">
        <v>261</v>
      </c>
      <c r="NAR429" s="91" t="s">
        <v>261</v>
      </c>
      <c r="NAS429" s="91" t="s">
        <v>261</v>
      </c>
      <c r="NAT429" s="91" t="s">
        <v>261</v>
      </c>
      <c r="NAU429" s="91" t="s">
        <v>261</v>
      </c>
      <c r="NAV429" s="91" t="s">
        <v>261</v>
      </c>
      <c r="NAW429" s="91" t="s">
        <v>261</v>
      </c>
      <c r="NAX429" s="91" t="s">
        <v>261</v>
      </c>
      <c r="NAY429" s="91" t="s">
        <v>261</v>
      </c>
      <c r="NAZ429" s="91" t="s">
        <v>261</v>
      </c>
      <c r="NBA429" s="91" t="s">
        <v>261</v>
      </c>
      <c r="NBB429" s="91" t="s">
        <v>261</v>
      </c>
      <c r="NBC429" s="91" t="s">
        <v>261</v>
      </c>
      <c r="NBD429" s="91" t="s">
        <v>261</v>
      </c>
      <c r="NBE429" s="91" t="s">
        <v>261</v>
      </c>
      <c r="NBF429" s="91" t="s">
        <v>261</v>
      </c>
      <c r="NBG429" s="91" t="s">
        <v>261</v>
      </c>
      <c r="NBH429" s="91" t="s">
        <v>261</v>
      </c>
      <c r="NBI429" s="91" t="s">
        <v>261</v>
      </c>
      <c r="NBJ429" s="91" t="s">
        <v>261</v>
      </c>
      <c r="NBK429" s="91" t="s">
        <v>261</v>
      </c>
      <c r="NBL429" s="91" t="s">
        <v>261</v>
      </c>
      <c r="NBM429" s="91" t="s">
        <v>261</v>
      </c>
      <c r="NBN429" s="91" t="s">
        <v>261</v>
      </c>
      <c r="NBO429" s="91" t="s">
        <v>261</v>
      </c>
      <c r="NBP429" s="91" t="s">
        <v>261</v>
      </c>
      <c r="NBQ429" s="91" t="s">
        <v>261</v>
      </c>
      <c r="NBR429" s="91" t="s">
        <v>261</v>
      </c>
      <c r="NBS429" s="91" t="s">
        <v>261</v>
      </c>
      <c r="NBT429" s="91" t="s">
        <v>261</v>
      </c>
      <c r="NBU429" s="91" t="s">
        <v>261</v>
      </c>
      <c r="NBV429" s="91" t="s">
        <v>261</v>
      </c>
      <c r="NBW429" s="91" t="s">
        <v>261</v>
      </c>
      <c r="NBX429" s="91" t="s">
        <v>261</v>
      </c>
      <c r="NBY429" s="91" t="s">
        <v>261</v>
      </c>
      <c r="NBZ429" s="91" t="s">
        <v>261</v>
      </c>
      <c r="NCA429" s="91" t="s">
        <v>261</v>
      </c>
      <c r="NCB429" s="91" t="s">
        <v>261</v>
      </c>
      <c r="NCC429" s="91" t="s">
        <v>261</v>
      </c>
      <c r="NCD429" s="91" t="s">
        <v>261</v>
      </c>
      <c r="NCE429" s="91" t="s">
        <v>261</v>
      </c>
      <c r="NCF429" s="91" t="s">
        <v>261</v>
      </c>
      <c r="NCG429" s="91" t="s">
        <v>261</v>
      </c>
      <c r="NCH429" s="91" t="s">
        <v>261</v>
      </c>
      <c r="NCI429" s="91" t="s">
        <v>261</v>
      </c>
      <c r="NCJ429" s="91" t="s">
        <v>261</v>
      </c>
      <c r="NCK429" s="91" t="s">
        <v>261</v>
      </c>
      <c r="NCL429" s="91" t="s">
        <v>261</v>
      </c>
      <c r="NCM429" s="91" t="s">
        <v>261</v>
      </c>
      <c r="NCN429" s="91" t="s">
        <v>261</v>
      </c>
      <c r="NCO429" s="91" t="s">
        <v>261</v>
      </c>
      <c r="NCP429" s="91" t="s">
        <v>261</v>
      </c>
      <c r="NCQ429" s="91" t="s">
        <v>261</v>
      </c>
      <c r="NCR429" s="91" t="s">
        <v>261</v>
      </c>
      <c r="NCS429" s="91" t="s">
        <v>261</v>
      </c>
      <c r="NCT429" s="91" t="s">
        <v>261</v>
      </c>
      <c r="NCU429" s="91" t="s">
        <v>261</v>
      </c>
      <c r="NCV429" s="91" t="s">
        <v>261</v>
      </c>
      <c r="NCW429" s="91" t="s">
        <v>261</v>
      </c>
      <c r="NCX429" s="91" t="s">
        <v>261</v>
      </c>
      <c r="NCY429" s="91" t="s">
        <v>261</v>
      </c>
      <c r="NCZ429" s="91" t="s">
        <v>261</v>
      </c>
      <c r="NDA429" s="91" t="s">
        <v>261</v>
      </c>
      <c r="NDB429" s="91" t="s">
        <v>261</v>
      </c>
      <c r="NDC429" s="91" t="s">
        <v>261</v>
      </c>
      <c r="NDD429" s="91" t="s">
        <v>261</v>
      </c>
      <c r="NDE429" s="91" t="s">
        <v>261</v>
      </c>
      <c r="NDF429" s="91" t="s">
        <v>261</v>
      </c>
      <c r="NDG429" s="91" t="s">
        <v>261</v>
      </c>
      <c r="NDH429" s="91" t="s">
        <v>261</v>
      </c>
      <c r="NDI429" s="91" t="s">
        <v>261</v>
      </c>
      <c r="NDJ429" s="91" t="s">
        <v>261</v>
      </c>
      <c r="NDK429" s="91" t="s">
        <v>261</v>
      </c>
      <c r="NDL429" s="91" t="s">
        <v>261</v>
      </c>
      <c r="NDM429" s="91" t="s">
        <v>261</v>
      </c>
      <c r="NDN429" s="91" t="s">
        <v>261</v>
      </c>
      <c r="NDO429" s="91" t="s">
        <v>261</v>
      </c>
      <c r="NDP429" s="91" t="s">
        <v>261</v>
      </c>
      <c r="NDQ429" s="91" t="s">
        <v>261</v>
      </c>
      <c r="NDR429" s="91" t="s">
        <v>261</v>
      </c>
      <c r="NDS429" s="91" t="s">
        <v>261</v>
      </c>
      <c r="NDT429" s="91" t="s">
        <v>261</v>
      </c>
      <c r="NDU429" s="91" t="s">
        <v>261</v>
      </c>
      <c r="NDV429" s="91" t="s">
        <v>261</v>
      </c>
      <c r="NDW429" s="91" t="s">
        <v>261</v>
      </c>
      <c r="NDX429" s="91" t="s">
        <v>261</v>
      </c>
      <c r="NDY429" s="91" t="s">
        <v>261</v>
      </c>
      <c r="NDZ429" s="91" t="s">
        <v>261</v>
      </c>
      <c r="NEA429" s="91" t="s">
        <v>261</v>
      </c>
      <c r="NEB429" s="91" t="s">
        <v>261</v>
      </c>
      <c r="NEC429" s="91" t="s">
        <v>261</v>
      </c>
      <c r="NED429" s="91" t="s">
        <v>261</v>
      </c>
      <c r="NEE429" s="91" t="s">
        <v>261</v>
      </c>
      <c r="NEF429" s="91" t="s">
        <v>261</v>
      </c>
      <c r="NEG429" s="91" t="s">
        <v>261</v>
      </c>
      <c r="NEH429" s="91" t="s">
        <v>261</v>
      </c>
      <c r="NEI429" s="91" t="s">
        <v>261</v>
      </c>
      <c r="NEJ429" s="91" t="s">
        <v>261</v>
      </c>
      <c r="NEK429" s="91" t="s">
        <v>261</v>
      </c>
      <c r="NEL429" s="91" t="s">
        <v>261</v>
      </c>
      <c r="NEM429" s="91" t="s">
        <v>261</v>
      </c>
      <c r="NEN429" s="91" t="s">
        <v>261</v>
      </c>
      <c r="NEO429" s="91" t="s">
        <v>261</v>
      </c>
      <c r="NEP429" s="91" t="s">
        <v>261</v>
      </c>
      <c r="NEQ429" s="91" t="s">
        <v>261</v>
      </c>
      <c r="NER429" s="91" t="s">
        <v>261</v>
      </c>
      <c r="NES429" s="91" t="s">
        <v>261</v>
      </c>
      <c r="NET429" s="91" t="s">
        <v>261</v>
      </c>
      <c r="NEU429" s="91" t="s">
        <v>261</v>
      </c>
      <c r="NEV429" s="91" t="s">
        <v>261</v>
      </c>
      <c r="NEW429" s="91" t="s">
        <v>261</v>
      </c>
      <c r="NEX429" s="91" t="s">
        <v>261</v>
      </c>
      <c r="NEY429" s="91" t="s">
        <v>261</v>
      </c>
      <c r="NEZ429" s="91" t="s">
        <v>261</v>
      </c>
      <c r="NFA429" s="91" t="s">
        <v>261</v>
      </c>
      <c r="NFB429" s="91" t="s">
        <v>261</v>
      </c>
      <c r="NFC429" s="91" t="s">
        <v>261</v>
      </c>
      <c r="NFD429" s="91" t="s">
        <v>261</v>
      </c>
      <c r="NFE429" s="91" t="s">
        <v>261</v>
      </c>
      <c r="NFF429" s="91" t="s">
        <v>261</v>
      </c>
      <c r="NFG429" s="91" t="s">
        <v>261</v>
      </c>
      <c r="NFH429" s="91" t="s">
        <v>261</v>
      </c>
      <c r="NFI429" s="91" t="s">
        <v>261</v>
      </c>
      <c r="NFJ429" s="91" t="s">
        <v>261</v>
      </c>
      <c r="NFK429" s="91" t="s">
        <v>261</v>
      </c>
      <c r="NFL429" s="91" t="s">
        <v>261</v>
      </c>
      <c r="NFM429" s="91" t="s">
        <v>261</v>
      </c>
      <c r="NFN429" s="91" t="s">
        <v>261</v>
      </c>
      <c r="NFO429" s="91" t="s">
        <v>261</v>
      </c>
      <c r="NFP429" s="91" t="s">
        <v>261</v>
      </c>
      <c r="NFQ429" s="91" t="s">
        <v>261</v>
      </c>
      <c r="NFR429" s="91" t="s">
        <v>261</v>
      </c>
      <c r="NFS429" s="91" t="s">
        <v>261</v>
      </c>
      <c r="NFT429" s="91" t="s">
        <v>261</v>
      </c>
      <c r="NFU429" s="91" t="s">
        <v>261</v>
      </c>
      <c r="NFV429" s="91" t="s">
        <v>261</v>
      </c>
      <c r="NFW429" s="91" t="s">
        <v>261</v>
      </c>
      <c r="NFX429" s="91" t="s">
        <v>261</v>
      </c>
      <c r="NFY429" s="91" t="s">
        <v>261</v>
      </c>
      <c r="NFZ429" s="91" t="s">
        <v>261</v>
      </c>
      <c r="NGA429" s="91" t="s">
        <v>261</v>
      </c>
      <c r="NGB429" s="91" t="s">
        <v>261</v>
      </c>
      <c r="NGC429" s="91" t="s">
        <v>261</v>
      </c>
      <c r="NGD429" s="91" t="s">
        <v>261</v>
      </c>
      <c r="NGE429" s="91" t="s">
        <v>261</v>
      </c>
      <c r="NGF429" s="91" t="s">
        <v>261</v>
      </c>
      <c r="NGG429" s="91" t="s">
        <v>261</v>
      </c>
      <c r="NGH429" s="91" t="s">
        <v>261</v>
      </c>
      <c r="NGI429" s="91" t="s">
        <v>261</v>
      </c>
      <c r="NGJ429" s="91" t="s">
        <v>261</v>
      </c>
      <c r="NGK429" s="91" t="s">
        <v>261</v>
      </c>
      <c r="NGL429" s="91" t="s">
        <v>261</v>
      </c>
      <c r="NGM429" s="91" t="s">
        <v>261</v>
      </c>
      <c r="NGN429" s="91" t="s">
        <v>261</v>
      </c>
      <c r="NGO429" s="91" t="s">
        <v>261</v>
      </c>
      <c r="NGP429" s="91" t="s">
        <v>261</v>
      </c>
      <c r="NGQ429" s="91" t="s">
        <v>261</v>
      </c>
      <c r="NGR429" s="91" t="s">
        <v>261</v>
      </c>
      <c r="NGS429" s="91" t="s">
        <v>261</v>
      </c>
      <c r="NGT429" s="91" t="s">
        <v>261</v>
      </c>
      <c r="NGU429" s="91" t="s">
        <v>261</v>
      </c>
      <c r="NGV429" s="91" t="s">
        <v>261</v>
      </c>
      <c r="NGW429" s="91" t="s">
        <v>261</v>
      </c>
      <c r="NGX429" s="91" t="s">
        <v>261</v>
      </c>
      <c r="NGY429" s="91" t="s">
        <v>261</v>
      </c>
      <c r="NGZ429" s="91" t="s">
        <v>261</v>
      </c>
      <c r="NHA429" s="91" t="s">
        <v>261</v>
      </c>
      <c r="NHB429" s="91" t="s">
        <v>261</v>
      </c>
      <c r="NHC429" s="91" t="s">
        <v>261</v>
      </c>
      <c r="NHD429" s="91" t="s">
        <v>261</v>
      </c>
      <c r="NHE429" s="91" t="s">
        <v>261</v>
      </c>
      <c r="NHF429" s="91" t="s">
        <v>261</v>
      </c>
      <c r="NHG429" s="91" t="s">
        <v>261</v>
      </c>
      <c r="NHH429" s="91" t="s">
        <v>261</v>
      </c>
      <c r="NHI429" s="91" t="s">
        <v>261</v>
      </c>
      <c r="NHJ429" s="91" t="s">
        <v>261</v>
      </c>
      <c r="NHK429" s="91" t="s">
        <v>261</v>
      </c>
      <c r="NHL429" s="91" t="s">
        <v>261</v>
      </c>
      <c r="NHM429" s="91" t="s">
        <v>261</v>
      </c>
      <c r="NHN429" s="91" t="s">
        <v>261</v>
      </c>
      <c r="NHO429" s="91" t="s">
        <v>261</v>
      </c>
      <c r="NHP429" s="91" t="s">
        <v>261</v>
      </c>
      <c r="NHQ429" s="91" t="s">
        <v>261</v>
      </c>
      <c r="NHR429" s="91" t="s">
        <v>261</v>
      </c>
      <c r="NHS429" s="91" t="s">
        <v>261</v>
      </c>
      <c r="NHT429" s="91" t="s">
        <v>261</v>
      </c>
      <c r="NHU429" s="91" t="s">
        <v>261</v>
      </c>
      <c r="NHV429" s="91" t="s">
        <v>261</v>
      </c>
      <c r="NHW429" s="91" t="s">
        <v>261</v>
      </c>
      <c r="NHX429" s="91" t="s">
        <v>261</v>
      </c>
      <c r="NHY429" s="91" t="s">
        <v>261</v>
      </c>
      <c r="NHZ429" s="91" t="s">
        <v>261</v>
      </c>
      <c r="NIA429" s="91" t="s">
        <v>261</v>
      </c>
      <c r="NIB429" s="91" t="s">
        <v>261</v>
      </c>
      <c r="NIC429" s="91" t="s">
        <v>261</v>
      </c>
      <c r="NID429" s="91" t="s">
        <v>261</v>
      </c>
      <c r="NIE429" s="91" t="s">
        <v>261</v>
      </c>
      <c r="NIF429" s="91" t="s">
        <v>261</v>
      </c>
      <c r="NIG429" s="91" t="s">
        <v>261</v>
      </c>
      <c r="NIH429" s="91" t="s">
        <v>261</v>
      </c>
      <c r="NII429" s="91" t="s">
        <v>261</v>
      </c>
      <c r="NIJ429" s="91" t="s">
        <v>261</v>
      </c>
      <c r="NIK429" s="91" t="s">
        <v>261</v>
      </c>
      <c r="NIL429" s="91" t="s">
        <v>261</v>
      </c>
      <c r="NIM429" s="91" t="s">
        <v>261</v>
      </c>
      <c r="NIN429" s="91" t="s">
        <v>261</v>
      </c>
      <c r="NIO429" s="91" t="s">
        <v>261</v>
      </c>
      <c r="NIP429" s="91" t="s">
        <v>261</v>
      </c>
      <c r="NIQ429" s="91" t="s">
        <v>261</v>
      </c>
      <c r="NIR429" s="91" t="s">
        <v>261</v>
      </c>
      <c r="NIS429" s="91" t="s">
        <v>261</v>
      </c>
      <c r="NIT429" s="91" t="s">
        <v>261</v>
      </c>
      <c r="NIU429" s="91" t="s">
        <v>261</v>
      </c>
      <c r="NIV429" s="91" t="s">
        <v>261</v>
      </c>
      <c r="NIW429" s="91" t="s">
        <v>261</v>
      </c>
      <c r="NIX429" s="91" t="s">
        <v>261</v>
      </c>
      <c r="NIY429" s="91" t="s">
        <v>261</v>
      </c>
      <c r="NIZ429" s="91" t="s">
        <v>261</v>
      </c>
      <c r="NJA429" s="91" t="s">
        <v>261</v>
      </c>
      <c r="NJB429" s="91" t="s">
        <v>261</v>
      </c>
      <c r="NJC429" s="91" t="s">
        <v>261</v>
      </c>
      <c r="NJD429" s="91" t="s">
        <v>261</v>
      </c>
      <c r="NJE429" s="91" t="s">
        <v>261</v>
      </c>
      <c r="NJF429" s="91" t="s">
        <v>261</v>
      </c>
      <c r="NJG429" s="91" t="s">
        <v>261</v>
      </c>
      <c r="NJH429" s="91" t="s">
        <v>261</v>
      </c>
      <c r="NJI429" s="91" t="s">
        <v>261</v>
      </c>
      <c r="NJJ429" s="91" t="s">
        <v>261</v>
      </c>
      <c r="NJK429" s="91" t="s">
        <v>261</v>
      </c>
      <c r="NJL429" s="91" t="s">
        <v>261</v>
      </c>
      <c r="NJM429" s="91" t="s">
        <v>261</v>
      </c>
      <c r="NJN429" s="91" t="s">
        <v>261</v>
      </c>
      <c r="NJO429" s="91" t="s">
        <v>261</v>
      </c>
      <c r="NJP429" s="91" t="s">
        <v>261</v>
      </c>
      <c r="NJQ429" s="91" t="s">
        <v>261</v>
      </c>
      <c r="NJR429" s="91" t="s">
        <v>261</v>
      </c>
      <c r="NJS429" s="91" t="s">
        <v>261</v>
      </c>
      <c r="NJT429" s="91" t="s">
        <v>261</v>
      </c>
      <c r="NJU429" s="91" t="s">
        <v>261</v>
      </c>
      <c r="NJV429" s="91" t="s">
        <v>261</v>
      </c>
      <c r="NJW429" s="91" t="s">
        <v>261</v>
      </c>
      <c r="NJX429" s="91" t="s">
        <v>261</v>
      </c>
      <c r="NJY429" s="91" t="s">
        <v>261</v>
      </c>
      <c r="NJZ429" s="91" t="s">
        <v>261</v>
      </c>
      <c r="NKA429" s="91" t="s">
        <v>261</v>
      </c>
      <c r="NKB429" s="91" t="s">
        <v>261</v>
      </c>
      <c r="NKC429" s="91" t="s">
        <v>261</v>
      </c>
      <c r="NKD429" s="91" t="s">
        <v>261</v>
      </c>
      <c r="NKE429" s="91" t="s">
        <v>261</v>
      </c>
      <c r="NKF429" s="91" t="s">
        <v>261</v>
      </c>
      <c r="NKG429" s="91" t="s">
        <v>261</v>
      </c>
      <c r="NKH429" s="91" t="s">
        <v>261</v>
      </c>
      <c r="NKI429" s="91" t="s">
        <v>261</v>
      </c>
      <c r="NKJ429" s="91" t="s">
        <v>261</v>
      </c>
      <c r="NKK429" s="91" t="s">
        <v>261</v>
      </c>
      <c r="NKL429" s="91" t="s">
        <v>261</v>
      </c>
      <c r="NKM429" s="91" t="s">
        <v>261</v>
      </c>
      <c r="NKN429" s="91" t="s">
        <v>261</v>
      </c>
      <c r="NKO429" s="91" t="s">
        <v>261</v>
      </c>
      <c r="NKP429" s="91" t="s">
        <v>261</v>
      </c>
      <c r="NKQ429" s="91" t="s">
        <v>261</v>
      </c>
      <c r="NKR429" s="91" t="s">
        <v>261</v>
      </c>
      <c r="NKS429" s="91" t="s">
        <v>261</v>
      </c>
      <c r="NKT429" s="91" t="s">
        <v>261</v>
      </c>
      <c r="NKU429" s="91" t="s">
        <v>261</v>
      </c>
      <c r="NKV429" s="91" t="s">
        <v>261</v>
      </c>
      <c r="NKW429" s="91" t="s">
        <v>261</v>
      </c>
      <c r="NKX429" s="91" t="s">
        <v>261</v>
      </c>
      <c r="NKY429" s="91" t="s">
        <v>261</v>
      </c>
      <c r="NKZ429" s="91" t="s">
        <v>261</v>
      </c>
      <c r="NLA429" s="91" t="s">
        <v>261</v>
      </c>
      <c r="NLB429" s="91" t="s">
        <v>261</v>
      </c>
      <c r="NLC429" s="91" t="s">
        <v>261</v>
      </c>
      <c r="NLD429" s="91" t="s">
        <v>261</v>
      </c>
      <c r="NLE429" s="91" t="s">
        <v>261</v>
      </c>
      <c r="NLF429" s="91" t="s">
        <v>261</v>
      </c>
      <c r="NLG429" s="91" t="s">
        <v>261</v>
      </c>
      <c r="NLH429" s="91" t="s">
        <v>261</v>
      </c>
      <c r="NLI429" s="91" t="s">
        <v>261</v>
      </c>
      <c r="NLJ429" s="91" t="s">
        <v>261</v>
      </c>
      <c r="NLK429" s="91" t="s">
        <v>261</v>
      </c>
      <c r="NLL429" s="91" t="s">
        <v>261</v>
      </c>
      <c r="NLM429" s="91" t="s">
        <v>261</v>
      </c>
      <c r="NLN429" s="91" t="s">
        <v>261</v>
      </c>
      <c r="NLO429" s="91" t="s">
        <v>261</v>
      </c>
      <c r="NLP429" s="91" t="s">
        <v>261</v>
      </c>
      <c r="NLQ429" s="91" t="s">
        <v>261</v>
      </c>
      <c r="NLR429" s="91" t="s">
        <v>261</v>
      </c>
      <c r="NLS429" s="91" t="s">
        <v>261</v>
      </c>
      <c r="NLT429" s="91" t="s">
        <v>261</v>
      </c>
      <c r="NLU429" s="91" t="s">
        <v>261</v>
      </c>
      <c r="NLV429" s="91" t="s">
        <v>261</v>
      </c>
      <c r="NLW429" s="91" t="s">
        <v>261</v>
      </c>
      <c r="NLX429" s="91" t="s">
        <v>261</v>
      </c>
      <c r="NLY429" s="91" t="s">
        <v>261</v>
      </c>
      <c r="NLZ429" s="91" t="s">
        <v>261</v>
      </c>
      <c r="NMA429" s="91" t="s">
        <v>261</v>
      </c>
      <c r="NMB429" s="91" t="s">
        <v>261</v>
      </c>
      <c r="NMC429" s="91" t="s">
        <v>261</v>
      </c>
      <c r="NMD429" s="91" t="s">
        <v>261</v>
      </c>
      <c r="NME429" s="91" t="s">
        <v>261</v>
      </c>
      <c r="NMF429" s="91" t="s">
        <v>261</v>
      </c>
      <c r="NMG429" s="91" t="s">
        <v>261</v>
      </c>
      <c r="NMH429" s="91" t="s">
        <v>261</v>
      </c>
      <c r="NMI429" s="91" t="s">
        <v>261</v>
      </c>
      <c r="NMJ429" s="91" t="s">
        <v>261</v>
      </c>
      <c r="NMK429" s="91" t="s">
        <v>261</v>
      </c>
      <c r="NML429" s="91" t="s">
        <v>261</v>
      </c>
      <c r="NMM429" s="91" t="s">
        <v>261</v>
      </c>
      <c r="NMN429" s="91" t="s">
        <v>261</v>
      </c>
      <c r="NMO429" s="91" t="s">
        <v>261</v>
      </c>
      <c r="NMP429" s="91" t="s">
        <v>261</v>
      </c>
      <c r="NMQ429" s="91" t="s">
        <v>261</v>
      </c>
      <c r="NMR429" s="91" t="s">
        <v>261</v>
      </c>
      <c r="NMS429" s="91" t="s">
        <v>261</v>
      </c>
      <c r="NMT429" s="91" t="s">
        <v>261</v>
      </c>
      <c r="NMU429" s="91" t="s">
        <v>261</v>
      </c>
      <c r="NMV429" s="91" t="s">
        <v>261</v>
      </c>
      <c r="NMW429" s="91" t="s">
        <v>261</v>
      </c>
      <c r="NMX429" s="91" t="s">
        <v>261</v>
      </c>
      <c r="NMY429" s="91" t="s">
        <v>261</v>
      </c>
      <c r="NMZ429" s="91" t="s">
        <v>261</v>
      </c>
      <c r="NNA429" s="91" t="s">
        <v>261</v>
      </c>
      <c r="NNB429" s="91" t="s">
        <v>261</v>
      </c>
      <c r="NNC429" s="91" t="s">
        <v>261</v>
      </c>
      <c r="NND429" s="91" t="s">
        <v>261</v>
      </c>
      <c r="NNE429" s="91" t="s">
        <v>261</v>
      </c>
      <c r="NNF429" s="91" t="s">
        <v>261</v>
      </c>
      <c r="NNG429" s="91" t="s">
        <v>261</v>
      </c>
      <c r="NNH429" s="91" t="s">
        <v>261</v>
      </c>
      <c r="NNI429" s="91" t="s">
        <v>261</v>
      </c>
      <c r="NNJ429" s="91" t="s">
        <v>261</v>
      </c>
      <c r="NNK429" s="91" t="s">
        <v>261</v>
      </c>
      <c r="NNL429" s="91" t="s">
        <v>261</v>
      </c>
      <c r="NNM429" s="91" t="s">
        <v>261</v>
      </c>
      <c r="NNN429" s="91" t="s">
        <v>261</v>
      </c>
      <c r="NNO429" s="91" t="s">
        <v>261</v>
      </c>
      <c r="NNP429" s="91" t="s">
        <v>261</v>
      </c>
      <c r="NNQ429" s="91" t="s">
        <v>261</v>
      </c>
      <c r="NNR429" s="91" t="s">
        <v>261</v>
      </c>
      <c r="NNS429" s="91" t="s">
        <v>261</v>
      </c>
      <c r="NNT429" s="91" t="s">
        <v>261</v>
      </c>
      <c r="NNU429" s="91" t="s">
        <v>261</v>
      </c>
      <c r="NNV429" s="91" t="s">
        <v>261</v>
      </c>
      <c r="NNW429" s="91" t="s">
        <v>261</v>
      </c>
      <c r="NNX429" s="91" t="s">
        <v>261</v>
      </c>
      <c r="NNY429" s="91" t="s">
        <v>261</v>
      </c>
      <c r="NNZ429" s="91" t="s">
        <v>261</v>
      </c>
      <c r="NOA429" s="91" t="s">
        <v>261</v>
      </c>
      <c r="NOB429" s="91" t="s">
        <v>261</v>
      </c>
      <c r="NOC429" s="91" t="s">
        <v>261</v>
      </c>
      <c r="NOD429" s="91" t="s">
        <v>261</v>
      </c>
      <c r="NOE429" s="91" t="s">
        <v>261</v>
      </c>
      <c r="NOF429" s="91" t="s">
        <v>261</v>
      </c>
      <c r="NOG429" s="91" t="s">
        <v>261</v>
      </c>
      <c r="NOH429" s="91" t="s">
        <v>261</v>
      </c>
      <c r="NOI429" s="91" t="s">
        <v>261</v>
      </c>
      <c r="NOJ429" s="91" t="s">
        <v>261</v>
      </c>
      <c r="NOK429" s="91" t="s">
        <v>261</v>
      </c>
      <c r="NOL429" s="91" t="s">
        <v>261</v>
      </c>
      <c r="NOM429" s="91" t="s">
        <v>261</v>
      </c>
      <c r="NON429" s="91" t="s">
        <v>261</v>
      </c>
      <c r="NOO429" s="91" t="s">
        <v>261</v>
      </c>
      <c r="NOP429" s="91" t="s">
        <v>261</v>
      </c>
      <c r="NOQ429" s="91" t="s">
        <v>261</v>
      </c>
      <c r="NOR429" s="91" t="s">
        <v>261</v>
      </c>
      <c r="NOS429" s="91" t="s">
        <v>261</v>
      </c>
      <c r="NOT429" s="91" t="s">
        <v>261</v>
      </c>
      <c r="NOU429" s="91" t="s">
        <v>261</v>
      </c>
      <c r="NOV429" s="91" t="s">
        <v>261</v>
      </c>
      <c r="NOW429" s="91" t="s">
        <v>261</v>
      </c>
      <c r="NOX429" s="91" t="s">
        <v>261</v>
      </c>
      <c r="NOY429" s="91" t="s">
        <v>261</v>
      </c>
      <c r="NOZ429" s="91" t="s">
        <v>261</v>
      </c>
      <c r="NPA429" s="91" t="s">
        <v>261</v>
      </c>
      <c r="NPB429" s="91" t="s">
        <v>261</v>
      </c>
      <c r="NPC429" s="91" t="s">
        <v>261</v>
      </c>
      <c r="NPD429" s="91" t="s">
        <v>261</v>
      </c>
      <c r="NPE429" s="91" t="s">
        <v>261</v>
      </c>
      <c r="NPF429" s="91" t="s">
        <v>261</v>
      </c>
      <c r="NPG429" s="91" t="s">
        <v>261</v>
      </c>
      <c r="NPH429" s="91" t="s">
        <v>261</v>
      </c>
      <c r="NPI429" s="91" t="s">
        <v>261</v>
      </c>
      <c r="NPJ429" s="91" t="s">
        <v>261</v>
      </c>
      <c r="NPK429" s="91" t="s">
        <v>261</v>
      </c>
      <c r="NPL429" s="91" t="s">
        <v>261</v>
      </c>
      <c r="NPM429" s="91" t="s">
        <v>261</v>
      </c>
      <c r="NPN429" s="91" t="s">
        <v>261</v>
      </c>
      <c r="NPO429" s="91" t="s">
        <v>261</v>
      </c>
      <c r="NPP429" s="91" t="s">
        <v>261</v>
      </c>
      <c r="NPQ429" s="91" t="s">
        <v>261</v>
      </c>
      <c r="NPR429" s="91" t="s">
        <v>261</v>
      </c>
      <c r="NPS429" s="91" t="s">
        <v>261</v>
      </c>
      <c r="NPT429" s="91" t="s">
        <v>261</v>
      </c>
      <c r="NPU429" s="91" t="s">
        <v>261</v>
      </c>
      <c r="NPV429" s="91" t="s">
        <v>261</v>
      </c>
      <c r="NPW429" s="91" t="s">
        <v>261</v>
      </c>
      <c r="NPX429" s="91" t="s">
        <v>261</v>
      </c>
      <c r="NPY429" s="91" t="s">
        <v>261</v>
      </c>
      <c r="NPZ429" s="91" t="s">
        <v>261</v>
      </c>
      <c r="NQA429" s="91" t="s">
        <v>261</v>
      </c>
      <c r="NQB429" s="91" t="s">
        <v>261</v>
      </c>
      <c r="NQC429" s="91" t="s">
        <v>261</v>
      </c>
      <c r="NQD429" s="91" t="s">
        <v>261</v>
      </c>
      <c r="NQE429" s="91" t="s">
        <v>261</v>
      </c>
      <c r="NQF429" s="91" t="s">
        <v>261</v>
      </c>
      <c r="NQG429" s="91" t="s">
        <v>261</v>
      </c>
      <c r="NQH429" s="91" t="s">
        <v>261</v>
      </c>
      <c r="NQI429" s="91" t="s">
        <v>261</v>
      </c>
      <c r="NQJ429" s="91" t="s">
        <v>261</v>
      </c>
      <c r="NQK429" s="91" t="s">
        <v>261</v>
      </c>
      <c r="NQL429" s="91" t="s">
        <v>261</v>
      </c>
      <c r="NQM429" s="91" t="s">
        <v>261</v>
      </c>
      <c r="NQN429" s="91" t="s">
        <v>261</v>
      </c>
      <c r="NQO429" s="91" t="s">
        <v>261</v>
      </c>
      <c r="NQP429" s="91" t="s">
        <v>261</v>
      </c>
      <c r="NQQ429" s="91" t="s">
        <v>261</v>
      </c>
      <c r="NQR429" s="91" t="s">
        <v>261</v>
      </c>
      <c r="NQS429" s="91" t="s">
        <v>261</v>
      </c>
      <c r="NQT429" s="91" t="s">
        <v>261</v>
      </c>
      <c r="NQU429" s="91" t="s">
        <v>261</v>
      </c>
      <c r="NQV429" s="91" t="s">
        <v>261</v>
      </c>
      <c r="NQW429" s="91" t="s">
        <v>261</v>
      </c>
      <c r="NQX429" s="91" t="s">
        <v>261</v>
      </c>
      <c r="NQY429" s="91" t="s">
        <v>261</v>
      </c>
      <c r="NQZ429" s="91" t="s">
        <v>261</v>
      </c>
      <c r="NRA429" s="91" t="s">
        <v>261</v>
      </c>
      <c r="NRB429" s="91" t="s">
        <v>261</v>
      </c>
      <c r="NRC429" s="91" t="s">
        <v>261</v>
      </c>
      <c r="NRD429" s="91" t="s">
        <v>261</v>
      </c>
      <c r="NRE429" s="91" t="s">
        <v>261</v>
      </c>
      <c r="NRF429" s="91" t="s">
        <v>261</v>
      </c>
      <c r="NRG429" s="91" t="s">
        <v>261</v>
      </c>
      <c r="NRH429" s="91" t="s">
        <v>261</v>
      </c>
      <c r="NRI429" s="91" t="s">
        <v>261</v>
      </c>
      <c r="NRJ429" s="91" t="s">
        <v>261</v>
      </c>
      <c r="NRK429" s="91" t="s">
        <v>261</v>
      </c>
      <c r="NRL429" s="91" t="s">
        <v>261</v>
      </c>
      <c r="NRM429" s="91" t="s">
        <v>261</v>
      </c>
      <c r="NRN429" s="91" t="s">
        <v>261</v>
      </c>
      <c r="NRO429" s="91" t="s">
        <v>261</v>
      </c>
      <c r="NRP429" s="91" t="s">
        <v>261</v>
      </c>
      <c r="NRQ429" s="91" t="s">
        <v>261</v>
      </c>
      <c r="NRR429" s="91" t="s">
        <v>261</v>
      </c>
      <c r="NRS429" s="91" t="s">
        <v>261</v>
      </c>
      <c r="NRT429" s="91" t="s">
        <v>261</v>
      </c>
      <c r="NRU429" s="91" t="s">
        <v>261</v>
      </c>
      <c r="NRV429" s="91" t="s">
        <v>261</v>
      </c>
      <c r="NRW429" s="91" t="s">
        <v>261</v>
      </c>
      <c r="NRX429" s="91" t="s">
        <v>261</v>
      </c>
      <c r="NRY429" s="91" t="s">
        <v>261</v>
      </c>
      <c r="NRZ429" s="91" t="s">
        <v>261</v>
      </c>
      <c r="NSA429" s="91" t="s">
        <v>261</v>
      </c>
      <c r="NSB429" s="91" t="s">
        <v>261</v>
      </c>
      <c r="NSC429" s="91" t="s">
        <v>261</v>
      </c>
      <c r="NSD429" s="91" t="s">
        <v>261</v>
      </c>
      <c r="NSE429" s="91" t="s">
        <v>261</v>
      </c>
      <c r="NSF429" s="91" t="s">
        <v>261</v>
      </c>
      <c r="NSG429" s="91" t="s">
        <v>261</v>
      </c>
      <c r="NSH429" s="91" t="s">
        <v>261</v>
      </c>
      <c r="NSI429" s="91" t="s">
        <v>261</v>
      </c>
      <c r="NSJ429" s="91" t="s">
        <v>261</v>
      </c>
      <c r="NSK429" s="91" t="s">
        <v>261</v>
      </c>
      <c r="NSL429" s="91" t="s">
        <v>261</v>
      </c>
      <c r="NSM429" s="91" t="s">
        <v>261</v>
      </c>
      <c r="NSN429" s="91" t="s">
        <v>261</v>
      </c>
      <c r="NSO429" s="91" t="s">
        <v>261</v>
      </c>
      <c r="NSP429" s="91" t="s">
        <v>261</v>
      </c>
      <c r="NSQ429" s="91" t="s">
        <v>261</v>
      </c>
      <c r="NSR429" s="91" t="s">
        <v>261</v>
      </c>
      <c r="NSS429" s="91" t="s">
        <v>261</v>
      </c>
      <c r="NST429" s="91" t="s">
        <v>261</v>
      </c>
      <c r="NSU429" s="91" t="s">
        <v>261</v>
      </c>
      <c r="NSV429" s="91" t="s">
        <v>261</v>
      </c>
      <c r="NSW429" s="91" t="s">
        <v>261</v>
      </c>
      <c r="NSX429" s="91" t="s">
        <v>261</v>
      </c>
      <c r="NSY429" s="91" t="s">
        <v>261</v>
      </c>
      <c r="NSZ429" s="91" t="s">
        <v>261</v>
      </c>
      <c r="NTA429" s="91" t="s">
        <v>261</v>
      </c>
      <c r="NTB429" s="91" t="s">
        <v>261</v>
      </c>
      <c r="NTC429" s="91" t="s">
        <v>261</v>
      </c>
      <c r="NTD429" s="91" t="s">
        <v>261</v>
      </c>
      <c r="NTE429" s="91" t="s">
        <v>261</v>
      </c>
      <c r="NTF429" s="91" t="s">
        <v>261</v>
      </c>
      <c r="NTG429" s="91" t="s">
        <v>261</v>
      </c>
      <c r="NTH429" s="91" t="s">
        <v>261</v>
      </c>
      <c r="NTI429" s="91" t="s">
        <v>261</v>
      </c>
      <c r="NTJ429" s="91" t="s">
        <v>261</v>
      </c>
      <c r="NTK429" s="91" t="s">
        <v>261</v>
      </c>
      <c r="NTL429" s="91" t="s">
        <v>261</v>
      </c>
      <c r="NTM429" s="91" t="s">
        <v>261</v>
      </c>
      <c r="NTN429" s="91" t="s">
        <v>261</v>
      </c>
      <c r="NTO429" s="91" t="s">
        <v>261</v>
      </c>
      <c r="NTP429" s="91" t="s">
        <v>261</v>
      </c>
      <c r="NTQ429" s="91" t="s">
        <v>261</v>
      </c>
      <c r="NTR429" s="91" t="s">
        <v>261</v>
      </c>
      <c r="NTS429" s="91" t="s">
        <v>261</v>
      </c>
      <c r="NTT429" s="91" t="s">
        <v>261</v>
      </c>
      <c r="NTU429" s="91" t="s">
        <v>261</v>
      </c>
      <c r="NTV429" s="91" t="s">
        <v>261</v>
      </c>
      <c r="NTW429" s="91" t="s">
        <v>261</v>
      </c>
      <c r="NTX429" s="91" t="s">
        <v>261</v>
      </c>
      <c r="NTY429" s="91" t="s">
        <v>261</v>
      </c>
      <c r="NTZ429" s="91" t="s">
        <v>261</v>
      </c>
      <c r="NUA429" s="91" t="s">
        <v>261</v>
      </c>
      <c r="NUB429" s="91" t="s">
        <v>261</v>
      </c>
      <c r="NUC429" s="91" t="s">
        <v>261</v>
      </c>
      <c r="NUD429" s="91" t="s">
        <v>261</v>
      </c>
      <c r="NUE429" s="91" t="s">
        <v>261</v>
      </c>
      <c r="NUF429" s="91" t="s">
        <v>261</v>
      </c>
      <c r="NUG429" s="91" t="s">
        <v>261</v>
      </c>
      <c r="NUH429" s="91" t="s">
        <v>261</v>
      </c>
      <c r="NUI429" s="91" t="s">
        <v>261</v>
      </c>
      <c r="NUJ429" s="91" t="s">
        <v>261</v>
      </c>
      <c r="NUK429" s="91" t="s">
        <v>261</v>
      </c>
      <c r="NUL429" s="91" t="s">
        <v>261</v>
      </c>
      <c r="NUM429" s="91" t="s">
        <v>261</v>
      </c>
      <c r="NUN429" s="91" t="s">
        <v>261</v>
      </c>
      <c r="NUO429" s="91" t="s">
        <v>261</v>
      </c>
      <c r="NUP429" s="91" t="s">
        <v>261</v>
      </c>
      <c r="NUQ429" s="91" t="s">
        <v>261</v>
      </c>
      <c r="NUR429" s="91" t="s">
        <v>261</v>
      </c>
      <c r="NUS429" s="91" t="s">
        <v>261</v>
      </c>
      <c r="NUT429" s="91" t="s">
        <v>261</v>
      </c>
      <c r="NUU429" s="91" t="s">
        <v>261</v>
      </c>
      <c r="NUV429" s="91" t="s">
        <v>261</v>
      </c>
      <c r="NUW429" s="91" t="s">
        <v>261</v>
      </c>
      <c r="NUX429" s="91" t="s">
        <v>261</v>
      </c>
      <c r="NUY429" s="91" t="s">
        <v>261</v>
      </c>
      <c r="NUZ429" s="91" t="s">
        <v>261</v>
      </c>
      <c r="NVA429" s="91" t="s">
        <v>261</v>
      </c>
      <c r="NVB429" s="91" t="s">
        <v>261</v>
      </c>
      <c r="NVC429" s="91" t="s">
        <v>261</v>
      </c>
      <c r="NVD429" s="91" t="s">
        <v>261</v>
      </c>
      <c r="NVE429" s="91" t="s">
        <v>261</v>
      </c>
      <c r="NVF429" s="91" t="s">
        <v>261</v>
      </c>
      <c r="NVG429" s="91" t="s">
        <v>261</v>
      </c>
      <c r="NVH429" s="91" t="s">
        <v>261</v>
      </c>
      <c r="NVI429" s="91" t="s">
        <v>261</v>
      </c>
      <c r="NVJ429" s="91" t="s">
        <v>261</v>
      </c>
      <c r="NVK429" s="91" t="s">
        <v>261</v>
      </c>
      <c r="NVL429" s="91" t="s">
        <v>261</v>
      </c>
      <c r="NVM429" s="91" t="s">
        <v>261</v>
      </c>
      <c r="NVN429" s="91" t="s">
        <v>261</v>
      </c>
      <c r="NVO429" s="91" t="s">
        <v>261</v>
      </c>
      <c r="NVP429" s="91" t="s">
        <v>261</v>
      </c>
      <c r="NVQ429" s="91" t="s">
        <v>261</v>
      </c>
      <c r="NVR429" s="91" t="s">
        <v>261</v>
      </c>
      <c r="NVS429" s="91" t="s">
        <v>261</v>
      </c>
      <c r="NVT429" s="91" t="s">
        <v>261</v>
      </c>
      <c r="NVU429" s="91" t="s">
        <v>261</v>
      </c>
      <c r="NVV429" s="91" t="s">
        <v>261</v>
      </c>
      <c r="NVW429" s="91" t="s">
        <v>261</v>
      </c>
      <c r="NVX429" s="91" t="s">
        <v>261</v>
      </c>
      <c r="NVY429" s="91" t="s">
        <v>261</v>
      </c>
      <c r="NVZ429" s="91" t="s">
        <v>261</v>
      </c>
      <c r="NWA429" s="91" t="s">
        <v>261</v>
      </c>
      <c r="NWB429" s="91" t="s">
        <v>261</v>
      </c>
      <c r="NWC429" s="91" t="s">
        <v>261</v>
      </c>
      <c r="NWD429" s="91" t="s">
        <v>261</v>
      </c>
      <c r="NWE429" s="91" t="s">
        <v>261</v>
      </c>
      <c r="NWF429" s="91" t="s">
        <v>261</v>
      </c>
      <c r="NWG429" s="91" t="s">
        <v>261</v>
      </c>
      <c r="NWH429" s="91" t="s">
        <v>261</v>
      </c>
      <c r="NWI429" s="91" t="s">
        <v>261</v>
      </c>
      <c r="NWJ429" s="91" t="s">
        <v>261</v>
      </c>
      <c r="NWK429" s="91" t="s">
        <v>261</v>
      </c>
      <c r="NWL429" s="91" t="s">
        <v>261</v>
      </c>
      <c r="NWM429" s="91" t="s">
        <v>261</v>
      </c>
      <c r="NWN429" s="91" t="s">
        <v>261</v>
      </c>
      <c r="NWO429" s="91" t="s">
        <v>261</v>
      </c>
      <c r="NWP429" s="91" t="s">
        <v>261</v>
      </c>
      <c r="NWQ429" s="91" t="s">
        <v>261</v>
      </c>
      <c r="NWR429" s="91" t="s">
        <v>261</v>
      </c>
      <c r="NWS429" s="91" t="s">
        <v>261</v>
      </c>
      <c r="NWT429" s="91" t="s">
        <v>261</v>
      </c>
      <c r="NWU429" s="91" t="s">
        <v>261</v>
      </c>
      <c r="NWV429" s="91" t="s">
        <v>261</v>
      </c>
      <c r="NWW429" s="91" t="s">
        <v>261</v>
      </c>
      <c r="NWX429" s="91" t="s">
        <v>261</v>
      </c>
      <c r="NWY429" s="91" t="s">
        <v>261</v>
      </c>
      <c r="NWZ429" s="91" t="s">
        <v>261</v>
      </c>
      <c r="NXA429" s="91" t="s">
        <v>261</v>
      </c>
      <c r="NXB429" s="91" t="s">
        <v>261</v>
      </c>
      <c r="NXC429" s="91" t="s">
        <v>261</v>
      </c>
      <c r="NXD429" s="91" t="s">
        <v>261</v>
      </c>
      <c r="NXE429" s="91" t="s">
        <v>261</v>
      </c>
      <c r="NXF429" s="91" t="s">
        <v>261</v>
      </c>
      <c r="NXG429" s="91" t="s">
        <v>261</v>
      </c>
      <c r="NXH429" s="91" t="s">
        <v>261</v>
      </c>
      <c r="NXI429" s="91" t="s">
        <v>261</v>
      </c>
      <c r="NXJ429" s="91" t="s">
        <v>261</v>
      </c>
      <c r="NXK429" s="91" t="s">
        <v>261</v>
      </c>
      <c r="NXL429" s="91" t="s">
        <v>261</v>
      </c>
      <c r="NXM429" s="91" t="s">
        <v>261</v>
      </c>
      <c r="NXN429" s="91" t="s">
        <v>261</v>
      </c>
      <c r="NXO429" s="91" t="s">
        <v>261</v>
      </c>
      <c r="NXP429" s="91" t="s">
        <v>261</v>
      </c>
      <c r="NXQ429" s="91" t="s">
        <v>261</v>
      </c>
      <c r="NXR429" s="91" t="s">
        <v>261</v>
      </c>
      <c r="NXS429" s="91" t="s">
        <v>261</v>
      </c>
      <c r="NXT429" s="91" t="s">
        <v>261</v>
      </c>
      <c r="NXU429" s="91" t="s">
        <v>261</v>
      </c>
      <c r="NXV429" s="91" t="s">
        <v>261</v>
      </c>
      <c r="NXW429" s="91" t="s">
        <v>261</v>
      </c>
      <c r="NXX429" s="91" t="s">
        <v>261</v>
      </c>
      <c r="NXY429" s="91" t="s">
        <v>261</v>
      </c>
      <c r="NXZ429" s="91" t="s">
        <v>261</v>
      </c>
      <c r="NYA429" s="91" t="s">
        <v>261</v>
      </c>
      <c r="NYB429" s="91" t="s">
        <v>261</v>
      </c>
      <c r="NYC429" s="91" t="s">
        <v>261</v>
      </c>
      <c r="NYD429" s="91" t="s">
        <v>261</v>
      </c>
      <c r="NYE429" s="91" t="s">
        <v>261</v>
      </c>
      <c r="NYF429" s="91" t="s">
        <v>261</v>
      </c>
      <c r="NYG429" s="91" t="s">
        <v>261</v>
      </c>
      <c r="NYH429" s="91" t="s">
        <v>261</v>
      </c>
      <c r="NYI429" s="91" t="s">
        <v>261</v>
      </c>
      <c r="NYJ429" s="91" t="s">
        <v>261</v>
      </c>
      <c r="NYK429" s="91" t="s">
        <v>261</v>
      </c>
      <c r="NYL429" s="91" t="s">
        <v>261</v>
      </c>
      <c r="NYM429" s="91" t="s">
        <v>261</v>
      </c>
      <c r="NYN429" s="91" t="s">
        <v>261</v>
      </c>
      <c r="NYO429" s="91" t="s">
        <v>261</v>
      </c>
      <c r="NYP429" s="91" t="s">
        <v>261</v>
      </c>
      <c r="NYQ429" s="91" t="s">
        <v>261</v>
      </c>
      <c r="NYR429" s="91" t="s">
        <v>261</v>
      </c>
      <c r="NYS429" s="91" t="s">
        <v>261</v>
      </c>
      <c r="NYT429" s="91" t="s">
        <v>261</v>
      </c>
      <c r="NYU429" s="91" t="s">
        <v>261</v>
      </c>
      <c r="NYV429" s="91" t="s">
        <v>261</v>
      </c>
      <c r="NYW429" s="91" t="s">
        <v>261</v>
      </c>
      <c r="NYX429" s="91" t="s">
        <v>261</v>
      </c>
      <c r="NYY429" s="91" t="s">
        <v>261</v>
      </c>
      <c r="NYZ429" s="91" t="s">
        <v>261</v>
      </c>
      <c r="NZA429" s="91" t="s">
        <v>261</v>
      </c>
      <c r="NZB429" s="91" t="s">
        <v>261</v>
      </c>
      <c r="NZC429" s="91" t="s">
        <v>261</v>
      </c>
      <c r="NZD429" s="91" t="s">
        <v>261</v>
      </c>
      <c r="NZE429" s="91" t="s">
        <v>261</v>
      </c>
      <c r="NZF429" s="91" t="s">
        <v>261</v>
      </c>
      <c r="NZG429" s="91" t="s">
        <v>261</v>
      </c>
      <c r="NZH429" s="91" t="s">
        <v>261</v>
      </c>
      <c r="NZI429" s="91" t="s">
        <v>261</v>
      </c>
      <c r="NZJ429" s="91" t="s">
        <v>261</v>
      </c>
      <c r="NZK429" s="91" t="s">
        <v>261</v>
      </c>
      <c r="NZL429" s="91" t="s">
        <v>261</v>
      </c>
      <c r="NZM429" s="91" t="s">
        <v>261</v>
      </c>
      <c r="NZN429" s="91" t="s">
        <v>261</v>
      </c>
      <c r="NZO429" s="91" t="s">
        <v>261</v>
      </c>
      <c r="NZP429" s="91" t="s">
        <v>261</v>
      </c>
      <c r="NZQ429" s="91" t="s">
        <v>261</v>
      </c>
      <c r="NZR429" s="91" t="s">
        <v>261</v>
      </c>
      <c r="NZS429" s="91" t="s">
        <v>261</v>
      </c>
      <c r="NZT429" s="91" t="s">
        <v>261</v>
      </c>
      <c r="NZU429" s="91" t="s">
        <v>261</v>
      </c>
      <c r="NZV429" s="91" t="s">
        <v>261</v>
      </c>
      <c r="NZW429" s="91" t="s">
        <v>261</v>
      </c>
      <c r="NZX429" s="91" t="s">
        <v>261</v>
      </c>
      <c r="NZY429" s="91" t="s">
        <v>261</v>
      </c>
      <c r="NZZ429" s="91" t="s">
        <v>261</v>
      </c>
      <c r="OAA429" s="91" t="s">
        <v>261</v>
      </c>
      <c r="OAB429" s="91" t="s">
        <v>261</v>
      </c>
      <c r="OAC429" s="91" t="s">
        <v>261</v>
      </c>
      <c r="OAD429" s="91" t="s">
        <v>261</v>
      </c>
      <c r="OAE429" s="91" t="s">
        <v>261</v>
      </c>
      <c r="OAF429" s="91" t="s">
        <v>261</v>
      </c>
      <c r="OAG429" s="91" t="s">
        <v>261</v>
      </c>
      <c r="OAH429" s="91" t="s">
        <v>261</v>
      </c>
      <c r="OAI429" s="91" t="s">
        <v>261</v>
      </c>
      <c r="OAJ429" s="91" t="s">
        <v>261</v>
      </c>
      <c r="OAK429" s="91" t="s">
        <v>261</v>
      </c>
      <c r="OAL429" s="91" t="s">
        <v>261</v>
      </c>
      <c r="OAM429" s="91" t="s">
        <v>261</v>
      </c>
      <c r="OAN429" s="91" t="s">
        <v>261</v>
      </c>
      <c r="OAO429" s="91" t="s">
        <v>261</v>
      </c>
      <c r="OAP429" s="91" t="s">
        <v>261</v>
      </c>
      <c r="OAQ429" s="91" t="s">
        <v>261</v>
      </c>
      <c r="OAR429" s="91" t="s">
        <v>261</v>
      </c>
      <c r="OAS429" s="91" t="s">
        <v>261</v>
      </c>
      <c r="OAT429" s="91" t="s">
        <v>261</v>
      </c>
      <c r="OAU429" s="91" t="s">
        <v>261</v>
      </c>
      <c r="OAV429" s="91" t="s">
        <v>261</v>
      </c>
      <c r="OAW429" s="91" t="s">
        <v>261</v>
      </c>
      <c r="OAX429" s="91" t="s">
        <v>261</v>
      </c>
      <c r="OAY429" s="91" t="s">
        <v>261</v>
      </c>
      <c r="OAZ429" s="91" t="s">
        <v>261</v>
      </c>
      <c r="OBA429" s="91" t="s">
        <v>261</v>
      </c>
      <c r="OBB429" s="91" t="s">
        <v>261</v>
      </c>
      <c r="OBC429" s="91" t="s">
        <v>261</v>
      </c>
      <c r="OBD429" s="91" t="s">
        <v>261</v>
      </c>
      <c r="OBE429" s="91" t="s">
        <v>261</v>
      </c>
      <c r="OBF429" s="91" t="s">
        <v>261</v>
      </c>
      <c r="OBG429" s="91" t="s">
        <v>261</v>
      </c>
      <c r="OBH429" s="91" t="s">
        <v>261</v>
      </c>
      <c r="OBI429" s="91" t="s">
        <v>261</v>
      </c>
      <c r="OBJ429" s="91" t="s">
        <v>261</v>
      </c>
      <c r="OBK429" s="91" t="s">
        <v>261</v>
      </c>
      <c r="OBL429" s="91" t="s">
        <v>261</v>
      </c>
      <c r="OBM429" s="91" t="s">
        <v>261</v>
      </c>
      <c r="OBN429" s="91" t="s">
        <v>261</v>
      </c>
      <c r="OBO429" s="91" t="s">
        <v>261</v>
      </c>
      <c r="OBP429" s="91" t="s">
        <v>261</v>
      </c>
      <c r="OBQ429" s="91" t="s">
        <v>261</v>
      </c>
      <c r="OBR429" s="91" t="s">
        <v>261</v>
      </c>
      <c r="OBS429" s="91" t="s">
        <v>261</v>
      </c>
      <c r="OBT429" s="91" t="s">
        <v>261</v>
      </c>
      <c r="OBU429" s="91" t="s">
        <v>261</v>
      </c>
      <c r="OBV429" s="91" t="s">
        <v>261</v>
      </c>
      <c r="OBW429" s="91" t="s">
        <v>261</v>
      </c>
      <c r="OBX429" s="91" t="s">
        <v>261</v>
      </c>
      <c r="OBY429" s="91" t="s">
        <v>261</v>
      </c>
      <c r="OBZ429" s="91" t="s">
        <v>261</v>
      </c>
      <c r="OCA429" s="91" t="s">
        <v>261</v>
      </c>
      <c r="OCB429" s="91" t="s">
        <v>261</v>
      </c>
      <c r="OCC429" s="91" t="s">
        <v>261</v>
      </c>
      <c r="OCD429" s="91" t="s">
        <v>261</v>
      </c>
      <c r="OCE429" s="91" t="s">
        <v>261</v>
      </c>
      <c r="OCF429" s="91" t="s">
        <v>261</v>
      </c>
      <c r="OCG429" s="91" t="s">
        <v>261</v>
      </c>
      <c r="OCH429" s="91" t="s">
        <v>261</v>
      </c>
      <c r="OCI429" s="91" t="s">
        <v>261</v>
      </c>
      <c r="OCJ429" s="91" t="s">
        <v>261</v>
      </c>
      <c r="OCK429" s="91" t="s">
        <v>261</v>
      </c>
      <c r="OCL429" s="91" t="s">
        <v>261</v>
      </c>
      <c r="OCM429" s="91" t="s">
        <v>261</v>
      </c>
      <c r="OCN429" s="91" t="s">
        <v>261</v>
      </c>
      <c r="OCO429" s="91" t="s">
        <v>261</v>
      </c>
      <c r="OCP429" s="91" t="s">
        <v>261</v>
      </c>
      <c r="OCQ429" s="91" t="s">
        <v>261</v>
      </c>
      <c r="OCR429" s="91" t="s">
        <v>261</v>
      </c>
      <c r="OCS429" s="91" t="s">
        <v>261</v>
      </c>
      <c r="OCT429" s="91" t="s">
        <v>261</v>
      </c>
      <c r="OCU429" s="91" t="s">
        <v>261</v>
      </c>
      <c r="OCV429" s="91" t="s">
        <v>261</v>
      </c>
      <c r="OCW429" s="91" t="s">
        <v>261</v>
      </c>
      <c r="OCX429" s="91" t="s">
        <v>261</v>
      </c>
      <c r="OCY429" s="91" t="s">
        <v>261</v>
      </c>
      <c r="OCZ429" s="91" t="s">
        <v>261</v>
      </c>
      <c r="ODA429" s="91" t="s">
        <v>261</v>
      </c>
      <c r="ODB429" s="91" t="s">
        <v>261</v>
      </c>
      <c r="ODC429" s="91" t="s">
        <v>261</v>
      </c>
      <c r="ODD429" s="91" t="s">
        <v>261</v>
      </c>
      <c r="ODE429" s="91" t="s">
        <v>261</v>
      </c>
      <c r="ODF429" s="91" t="s">
        <v>261</v>
      </c>
      <c r="ODG429" s="91" t="s">
        <v>261</v>
      </c>
      <c r="ODH429" s="91" t="s">
        <v>261</v>
      </c>
      <c r="ODI429" s="91" t="s">
        <v>261</v>
      </c>
      <c r="ODJ429" s="91" t="s">
        <v>261</v>
      </c>
      <c r="ODK429" s="91" t="s">
        <v>261</v>
      </c>
      <c r="ODL429" s="91" t="s">
        <v>261</v>
      </c>
      <c r="ODM429" s="91" t="s">
        <v>261</v>
      </c>
      <c r="ODN429" s="91" t="s">
        <v>261</v>
      </c>
      <c r="ODO429" s="91" t="s">
        <v>261</v>
      </c>
      <c r="ODP429" s="91" t="s">
        <v>261</v>
      </c>
      <c r="ODQ429" s="91" t="s">
        <v>261</v>
      </c>
      <c r="ODR429" s="91" t="s">
        <v>261</v>
      </c>
      <c r="ODS429" s="91" t="s">
        <v>261</v>
      </c>
      <c r="ODT429" s="91" t="s">
        <v>261</v>
      </c>
      <c r="ODU429" s="91" t="s">
        <v>261</v>
      </c>
      <c r="ODV429" s="91" t="s">
        <v>261</v>
      </c>
      <c r="ODW429" s="91" t="s">
        <v>261</v>
      </c>
      <c r="ODX429" s="91" t="s">
        <v>261</v>
      </c>
      <c r="ODY429" s="91" t="s">
        <v>261</v>
      </c>
      <c r="ODZ429" s="91" t="s">
        <v>261</v>
      </c>
      <c r="OEA429" s="91" t="s">
        <v>261</v>
      </c>
      <c r="OEB429" s="91" t="s">
        <v>261</v>
      </c>
      <c r="OEC429" s="91" t="s">
        <v>261</v>
      </c>
      <c r="OED429" s="91" t="s">
        <v>261</v>
      </c>
      <c r="OEE429" s="91" t="s">
        <v>261</v>
      </c>
      <c r="OEF429" s="91" t="s">
        <v>261</v>
      </c>
      <c r="OEG429" s="91" t="s">
        <v>261</v>
      </c>
      <c r="OEH429" s="91" t="s">
        <v>261</v>
      </c>
      <c r="OEI429" s="91" t="s">
        <v>261</v>
      </c>
      <c r="OEJ429" s="91" t="s">
        <v>261</v>
      </c>
      <c r="OEK429" s="91" t="s">
        <v>261</v>
      </c>
      <c r="OEL429" s="91" t="s">
        <v>261</v>
      </c>
      <c r="OEM429" s="91" t="s">
        <v>261</v>
      </c>
      <c r="OEN429" s="91" t="s">
        <v>261</v>
      </c>
      <c r="OEO429" s="91" t="s">
        <v>261</v>
      </c>
      <c r="OEP429" s="91" t="s">
        <v>261</v>
      </c>
      <c r="OEQ429" s="91" t="s">
        <v>261</v>
      </c>
      <c r="OER429" s="91" t="s">
        <v>261</v>
      </c>
      <c r="OES429" s="91" t="s">
        <v>261</v>
      </c>
      <c r="OET429" s="91" t="s">
        <v>261</v>
      </c>
      <c r="OEU429" s="91" t="s">
        <v>261</v>
      </c>
      <c r="OEV429" s="91" t="s">
        <v>261</v>
      </c>
      <c r="OEW429" s="91" t="s">
        <v>261</v>
      </c>
      <c r="OEX429" s="91" t="s">
        <v>261</v>
      </c>
      <c r="OEY429" s="91" t="s">
        <v>261</v>
      </c>
      <c r="OEZ429" s="91" t="s">
        <v>261</v>
      </c>
      <c r="OFA429" s="91" t="s">
        <v>261</v>
      </c>
      <c r="OFB429" s="91" t="s">
        <v>261</v>
      </c>
      <c r="OFC429" s="91" t="s">
        <v>261</v>
      </c>
      <c r="OFD429" s="91" t="s">
        <v>261</v>
      </c>
      <c r="OFE429" s="91" t="s">
        <v>261</v>
      </c>
      <c r="OFF429" s="91" t="s">
        <v>261</v>
      </c>
      <c r="OFG429" s="91" t="s">
        <v>261</v>
      </c>
      <c r="OFH429" s="91" t="s">
        <v>261</v>
      </c>
      <c r="OFI429" s="91" t="s">
        <v>261</v>
      </c>
      <c r="OFJ429" s="91" t="s">
        <v>261</v>
      </c>
      <c r="OFK429" s="91" t="s">
        <v>261</v>
      </c>
      <c r="OFL429" s="91" t="s">
        <v>261</v>
      </c>
      <c r="OFM429" s="91" t="s">
        <v>261</v>
      </c>
      <c r="OFN429" s="91" t="s">
        <v>261</v>
      </c>
      <c r="OFO429" s="91" t="s">
        <v>261</v>
      </c>
      <c r="OFP429" s="91" t="s">
        <v>261</v>
      </c>
      <c r="OFQ429" s="91" t="s">
        <v>261</v>
      </c>
      <c r="OFR429" s="91" t="s">
        <v>261</v>
      </c>
      <c r="OFS429" s="91" t="s">
        <v>261</v>
      </c>
      <c r="OFT429" s="91" t="s">
        <v>261</v>
      </c>
      <c r="OFU429" s="91" t="s">
        <v>261</v>
      </c>
      <c r="OFV429" s="91" t="s">
        <v>261</v>
      </c>
      <c r="OFW429" s="91" t="s">
        <v>261</v>
      </c>
      <c r="OFX429" s="91" t="s">
        <v>261</v>
      </c>
      <c r="OFY429" s="91" t="s">
        <v>261</v>
      </c>
      <c r="OFZ429" s="91" t="s">
        <v>261</v>
      </c>
      <c r="OGA429" s="91" t="s">
        <v>261</v>
      </c>
      <c r="OGB429" s="91" t="s">
        <v>261</v>
      </c>
      <c r="OGC429" s="91" t="s">
        <v>261</v>
      </c>
      <c r="OGD429" s="91" t="s">
        <v>261</v>
      </c>
      <c r="OGE429" s="91" t="s">
        <v>261</v>
      </c>
      <c r="OGF429" s="91" t="s">
        <v>261</v>
      </c>
      <c r="OGG429" s="91" t="s">
        <v>261</v>
      </c>
      <c r="OGH429" s="91" t="s">
        <v>261</v>
      </c>
      <c r="OGI429" s="91" t="s">
        <v>261</v>
      </c>
      <c r="OGJ429" s="91" t="s">
        <v>261</v>
      </c>
      <c r="OGK429" s="91" t="s">
        <v>261</v>
      </c>
      <c r="OGL429" s="91" t="s">
        <v>261</v>
      </c>
      <c r="OGM429" s="91" t="s">
        <v>261</v>
      </c>
      <c r="OGN429" s="91" t="s">
        <v>261</v>
      </c>
      <c r="OGO429" s="91" t="s">
        <v>261</v>
      </c>
      <c r="OGP429" s="91" t="s">
        <v>261</v>
      </c>
      <c r="OGQ429" s="91" t="s">
        <v>261</v>
      </c>
      <c r="OGR429" s="91" t="s">
        <v>261</v>
      </c>
      <c r="OGS429" s="91" t="s">
        <v>261</v>
      </c>
      <c r="OGT429" s="91" t="s">
        <v>261</v>
      </c>
      <c r="OGU429" s="91" t="s">
        <v>261</v>
      </c>
      <c r="OGV429" s="91" t="s">
        <v>261</v>
      </c>
      <c r="OGW429" s="91" t="s">
        <v>261</v>
      </c>
      <c r="OGX429" s="91" t="s">
        <v>261</v>
      </c>
      <c r="OGY429" s="91" t="s">
        <v>261</v>
      </c>
      <c r="OGZ429" s="91" t="s">
        <v>261</v>
      </c>
      <c r="OHA429" s="91" t="s">
        <v>261</v>
      </c>
      <c r="OHB429" s="91" t="s">
        <v>261</v>
      </c>
      <c r="OHC429" s="91" t="s">
        <v>261</v>
      </c>
      <c r="OHD429" s="91" t="s">
        <v>261</v>
      </c>
      <c r="OHE429" s="91" t="s">
        <v>261</v>
      </c>
      <c r="OHF429" s="91" t="s">
        <v>261</v>
      </c>
      <c r="OHG429" s="91" t="s">
        <v>261</v>
      </c>
      <c r="OHH429" s="91" t="s">
        <v>261</v>
      </c>
      <c r="OHI429" s="91" t="s">
        <v>261</v>
      </c>
      <c r="OHJ429" s="91" t="s">
        <v>261</v>
      </c>
      <c r="OHK429" s="91" t="s">
        <v>261</v>
      </c>
      <c r="OHL429" s="91" t="s">
        <v>261</v>
      </c>
      <c r="OHM429" s="91" t="s">
        <v>261</v>
      </c>
      <c r="OHN429" s="91" t="s">
        <v>261</v>
      </c>
      <c r="OHO429" s="91" t="s">
        <v>261</v>
      </c>
      <c r="OHP429" s="91" t="s">
        <v>261</v>
      </c>
      <c r="OHQ429" s="91" t="s">
        <v>261</v>
      </c>
      <c r="OHR429" s="91" t="s">
        <v>261</v>
      </c>
      <c r="OHS429" s="91" t="s">
        <v>261</v>
      </c>
      <c r="OHT429" s="91" t="s">
        <v>261</v>
      </c>
      <c r="OHU429" s="91" t="s">
        <v>261</v>
      </c>
      <c r="OHV429" s="91" t="s">
        <v>261</v>
      </c>
      <c r="OHW429" s="91" t="s">
        <v>261</v>
      </c>
      <c r="OHX429" s="91" t="s">
        <v>261</v>
      </c>
      <c r="OHY429" s="91" t="s">
        <v>261</v>
      </c>
      <c r="OHZ429" s="91" t="s">
        <v>261</v>
      </c>
      <c r="OIA429" s="91" t="s">
        <v>261</v>
      </c>
      <c r="OIB429" s="91" t="s">
        <v>261</v>
      </c>
      <c r="OIC429" s="91" t="s">
        <v>261</v>
      </c>
      <c r="OID429" s="91" t="s">
        <v>261</v>
      </c>
      <c r="OIE429" s="91" t="s">
        <v>261</v>
      </c>
      <c r="OIF429" s="91" t="s">
        <v>261</v>
      </c>
      <c r="OIG429" s="91" t="s">
        <v>261</v>
      </c>
      <c r="OIH429" s="91" t="s">
        <v>261</v>
      </c>
      <c r="OII429" s="91" t="s">
        <v>261</v>
      </c>
      <c r="OIJ429" s="91" t="s">
        <v>261</v>
      </c>
      <c r="OIK429" s="91" t="s">
        <v>261</v>
      </c>
      <c r="OIL429" s="91" t="s">
        <v>261</v>
      </c>
      <c r="OIM429" s="91" t="s">
        <v>261</v>
      </c>
      <c r="OIN429" s="91" t="s">
        <v>261</v>
      </c>
      <c r="OIO429" s="91" t="s">
        <v>261</v>
      </c>
      <c r="OIP429" s="91" t="s">
        <v>261</v>
      </c>
      <c r="OIQ429" s="91" t="s">
        <v>261</v>
      </c>
      <c r="OIR429" s="91" t="s">
        <v>261</v>
      </c>
      <c r="OIS429" s="91" t="s">
        <v>261</v>
      </c>
      <c r="OIT429" s="91" t="s">
        <v>261</v>
      </c>
      <c r="OIU429" s="91" t="s">
        <v>261</v>
      </c>
      <c r="OIV429" s="91" t="s">
        <v>261</v>
      </c>
      <c r="OIW429" s="91" t="s">
        <v>261</v>
      </c>
      <c r="OIX429" s="91" t="s">
        <v>261</v>
      </c>
      <c r="OIY429" s="91" t="s">
        <v>261</v>
      </c>
      <c r="OIZ429" s="91" t="s">
        <v>261</v>
      </c>
      <c r="OJA429" s="91" t="s">
        <v>261</v>
      </c>
      <c r="OJB429" s="91" t="s">
        <v>261</v>
      </c>
      <c r="OJC429" s="91" t="s">
        <v>261</v>
      </c>
      <c r="OJD429" s="91" t="s">
        <v>261</v>
      </c>
      <c r="OJE429" s="91" t="s">
        <v>261</v>
      </c>
      <c r="OJF429" s="91" t="s">
        <v>261</v>
      </c>
      <c r="OJG429" s="91" t="s">
        <v>261</v>
      </c>
      <c r="OJH429" s="91" t="s">
        <v>261</v>
      </c>
      <c r="OJI429" s="91" t="s">
        <v>261</v>
      </c>
      <c r="OJJ429" s="91" t="s">
        <v>261</v>
      </c>
      <c r="OJK429" s="91" t="s">
        <v>261</v>
      </c>
      <c r="OJL429" s="91" t="s">
        <v>261</v>
      </c>
      <c r="OJM429" s="91" t="s">
        <v>261</v>
      </c>
      <c r="OJN429" s="91" t="s">
        <v>261</v>
      </c>
      <c r="OJO429" s="91" t="s">
        <v>261</v>
      </c>
      <c r="OJP429" s="91" t="s">
        <v>261</v>
      </c>
      <c r="OJQ429" s="91" t="s">
        <v>261</v>
      </c>
      <c r="OJR429" s="91" t="s">
        <v>261</v>
      </c>
      <c r="OJS429" s="91" t="s">
        <v>261</v>
      </c>
      <c r="OJT429" s="91" t="s">
        <v>261</v>
      </c>
      <c r="OJU429" s="91" t="s">
        <v>261</v>
      </c>
      <c r="OJV429" s="91" t="s">
        <v>261</v>
      </c>
      <c r="OJW429" s="91" t="s">
        <v>261</v>
      </c>
      <c r="OJX429" s="91" t="s">
        <v>261</v>
      </c>
      <c r="OJY429" s="91" t="s">
        <v>261</v>
      </c>
      <c r="OJZ429" s="91" t="s">
        <v>261</v>
      </c>
      <c r="OKA429" s="91" t="s">
        <v>261</v>
      </c>
      <c r="OKB429" s="91" t="s">
        <v>261</v>
      </c>
      <c r="OKC429" s="91" t="s">
        <v>261</v>
      </c>
      <c r="OKD429" s="91" t="s">
        <v>261</v>
      </c>
      <c r="OKE429" s="91" t="s">
        <v>261</v>
      </c>
      <c r="OKF429" s="91" t="s">
        <v>261</v>
      </c>
      <c r="OKG429" s="91" t="s">
        <v>261</v>
      </c>
      <c r="OKH429" s="91" t="s">
        <v>261</v>
      </c>
      <c r="OKI429" s="91" t="s">
        <v>261</v>
      </c>
      <c r="OKJ429" s="91" t="s">
        <v>261</v>
      </c>
      <c r="OKK429" s="91" t="s">
        <v>261</v>
      </c>
      <c r="OKL429" s="91" t="s">
        <v>261</v>
      </c>
      <c r="OKM429" s="91" t="s">
        <v>261</v>
      </c>
      <c r="OKN429" s="91" t="s">
        <v>261</v>
      </c>
      <c r="OKO429" s="91" t="s">
        <v>261</v>
      </c>
      <c r="OKP429" s="91" t="s">
        <v>261</v>
      </c>
      <c r="OKQ429" s="91" t="s">
        <v>261</v>
      </c>
      <c r="OKR429" s="91" t="s">
        <v>261</v>
      </c>
      <c r="OKS429" s="91" t="s">
        <v>261</v>
      </c>
      <c r="OKT429" s="91" t="s">
        <v>261</v>
      </c>
      <c r="OKU429" s="91" t="s">
        <v>261</v>
      </c>
      <c r="OKV429" s="91" t="s">
        <v>261</v>
      </c>
      <c r="OKW429" s="91" t="s">
        <v>261</v>
      </c>
      <c r="OKX429" s="91" t="s">
        <v>261</v>
      </c>
      <c r="OKY429" s="91" t="s">
        <v>261</v>
      </c>
      <c r="OKZ429" s="91" t="s">
        <v>261</v>
      </c>
      <c r="OLA429" s="91" t="s">
        <v>261</v>
      </c>
      <c r="OLB429" s="91" t="s">
        <v>261</v>
      </c>
      <c r="OLC429" s="91" t="s">
        <v>261</v>
      </c>
      <c r="OLD429" s="91" t="s">
        <v>261</v>
      </c>
      <c r="OLE429" s="91" t="s">
        <v>261</v>
      </c>
      <c r="OLF429" s="91" t="s">
        <v>261</v>
      </c>
      <c r="OLG429" s="91" t="s">
        <v>261</v>
      </c>
      <c r="OLH429" s="91" t="s">
        <v>261</v>
      </c>
      <c r="OLI429" s="91" t="s">
        <v>261</v>
      </c>
      <c r="OLJ429" s="91" t="s">
        <v>261</v>
      </c>
      <c r="OLK429" s="91" t="s">
        <v>261</v>
      </c>
      <c r="OLL429" s="91" t="s">
        <v>261</v>
      </c>
      <c r="OLM429" s="91" t="s">
        <v>261</v>
      </c>
      <c r="OLN429" s="91" t="s">
        <v>261</v>
      </c>
      <c r="OLO429" s="91" t="s">
        <v>261</v>
      </c>
      <c r="OLP429" s="91" t="s">
        <v>261</v>
      </c>
      <c r="OLQ429" s="91" t="s">
        <v>261</v>
      </c>
      <c r="OLR429" s="91" t="s">
        <v>261</v>
      </c>
      <c r="OLS429" s="91" t="s">
        <v>261</v>
      </c>
      <c r="OLT429" s="91" t="s">
        <v>261</v>
      </c>
      <c r="OLU429" s="91" t="s">
        <v>261</v>
      </c>
      <c r="OLV429" s="91" t="s">
        <v>261</v>
      </c>
      <c r="OLW429" s="91" t="s">
        <v>261</v>
      </c>
      <c r="OLX429" s="91" t="s">
        <v>261</v>
      </c>
      <c r="OLY429" s="91" t="s">
        <v>261</v>
      </c>
      <c r="OLZ429" s="91" t="s">
        <v>261</v>
      </c>
      <c r="OMA429" s="91" t="s">
        <v>261</v>
      </c>
      <c r="OMB429" s="91" t="s">
        <v>261</v>
      </c>
      <c r="OMC429" s="91" t="s">
        <v>261</v>
      </c>
      <c r="OMD429" s="91" t="s">
        <v>261</v>
      </c>
      <c r="OME429" s="91" t="s">
        <v>261</v>
      </c>
      <c r="OMF429" s="91" t="s">
        <v>261</v>
      </c>
      <c r="OMG429" s="91" t="s">
        <v>261</v>
      </c>
      <c r="OMH429" s="91" t="s">
        <v>261</v>
      </c>
      <c r="OMI429" s="91" t="s">
        <v>261</v>
      </c>
      <c r="OMJ429" s="91" t="s">
        <v>261</v>
      </c>
      <c r="OMK429" s="91" t="s">
        <v>261</v>
      </c>
      <c r="OML429" s="91" t="s">
        <v>261</v>
      </c>
      <c r="OMM429" s="91" t="s">
        <v>261</v>
      </c>
      <c r="OMN429" s="91" t="s">
        <v>261</v>
      </c>
      <c r="OMO429" s="91" t="s">
        <v>261</v>
      </c>
      <c r="OMP429" s="91" t="s">
        <v>261</v>
      </c>
      <c r="OMQ429" s="91" t="s">
        <v>261</v>
      </c>
      <c r="OMR429" s="91" t="s">
        <v>261</v>
      </c>
      <c r="OMS429" s="91" t="s">
        <v>261</v>
      </c>
      <c r="OMT429" s="91" t="s">
        <v>261</v>
      </c>
      <c r="OMU429" s="91" t="s">
        <v>261</v>
      </c>
      <c r="OMV429" s="91" t="s">
        <v>261</v>
      </c>
      <c r="OMW429" s="91" t="s">
        <v>261</v>
      </c>
      <c r="OMX429" s="91" t="s">
        <v>261</v>
      </c>
      <c r="OMY429" s="91" t="s">
        <v>261</v>
      </c>
      <c r="OMZ429" s="91" t="s">
        <v>261</v>
      </c>
      <c r="ONA429" s="91" t="s">
        <v>261</v>
      </c>
      <c r="ONB429" s="91" t="s">
        <v>261</v>
      </c>
      <c r="ONC429" s="91" t="s">
        <v>261</v>
      </c>
      <c r="OND429" s="91" t="s">
        <v>261</v>
      </c>
      <c r="ONE429" s="91" t="s">
        <v>261</v>
      </c>
      <c r="ONF429" s="91" t="s">
        <v>261</v>
      </c>
      <c r="ONG429" s="91" t="s">
        <v>261</v>
      </c>
      <c r="ONH429" s="91" t="s">
        <v>261</v>
      </c>
      <c r="ONI429" s="91" t="s">
        <v>261</v>
      </c>
      <c r="ONJ429" s="91" t="s">
        <v>261</v>
      </c>
      <c r="ONK429" s="91" t="s">
        <v>261</v>
      </c>
      <c r="ONL429" s="91" t="s">
        <v>261</v>
      </c>
      <c r="ONM429" s="91" t="s">
        <v>261</v>
      </c>
      <c r="ONN429" s="91" t="s">
        <v>261</v>
      </c>
      <c r="ONO429" s="91" t="s">
        <v>261</v>
      </c>
      <c r="ONP429" s="91" t="s">
        <v>261</v>
      </c>
      <c r="ONQ429" s="91" t="s">
        <v>261</v>
      </c>
      <c r="ONR429" s="91" t="s">
        <v>261</v>
      </c>
      <c r="ONS429" s="91" t="s">
        <v>261</v>
      </c>
      <c r="ONT429" s="91" t="s">
        <v>261</v>
      </c>
      <c r="ONU429" s="91" t="s">
        <v>261</v>
      </c>
      <c r="ONV429" s="91" t="s">
        <v>261</v>
      </c>
      <c r="ONW429" s="91" t="s">
        <v>261</v>
      </c>
      <c r="ONX429" s="91" t="s">
        <v>261</v>
      </c>
      <c r="ONY429" s="91" t="s">
        <v>261</v>
      </c>
      <c r="ONZ429" s="91" t="s">
        <v>261</v>
      </c>
      <c r="OOA429" s="91" t="s">
        <v>261</v>
      </c>
      <c r="OOB429" s="91" t="s">
        <v>261</v>
      </c>
      <c r="OOC429" s="91" t="s">
        <v>261</v>
      </c>
      <c r="OOD429" s="91" t="s">
        <v>261</v>
      </c>
      <c r="OOE429" s="91" t="s">
        <v>261</v>
      </c>
      <c r="OOF429" s="91" t="s">
        <v>261</v>
      </c>
      <c r="OOG429" s="91" t="s">
        <v>261</v>
      </c>
      <c r="OOH429" s="91" t="s">
        <v>261</v>
      </c>
      <c r="OOI429" s="91" t="s">
        <v>261</v>
      </c>
      <c r="OOJ429" s="91" t="s">
        <v>261</v>
      </c>
      <c r="OOK429" s="91" t="s">
        <v>261</v>
      </c>
      <c r="OOL429" s="91" t="s">
        <v>261</v>
      </c>
      <c r="OOM429" s="91" t="s">
        <v>261</v>
      </c>
      <c r="OON429" s="91" t="s">
        <v>261</v>
      </c>
      <c r="OOO429" s="91" t="s">
        <v>261</v>
      </c>
      <c r="OOP429" s="91" t="s">
        <v>261</v>
      </c>
      <c r="OOQ429" s="91" t="s">
        <v>261</v>
      </c>
      <c r="OOR429" s="91" t="s">
        <v>261</v>
      </c>
      <c r="OOS429" s="91" t="s">
        <v>261</v>
      </c>
      <c r="OOT429" s="91" t="s">
        <v>261</v>
      </c>
      <c r="OOU429" s="91" t="s">
        <v>261</v>
      </c>
      <c r="OOV429" s="91" t="s">
        <v>261</v>
      </c>
      <c r="OOW429" s="91" t="s">
        <v>261</v>
      </c>
      <c r="OOX429" s="91" t="s">
        <v>261</v>
      </c>
      <c r="OOY429" s="91" t="s">
        <v>261</v>
      </c>
      <c r="OOZ429" s="91" t="s">
        <v>261</v>
      </c>
      <c r="OPA429" s="91" t="s">
        <v>261</v>
      </c>
      <c r="OPB429" s="91" t="s">
        <v>261</v>
      </c>
      <c r="OPC429" s="91" t="s">
        <v>261</v>
      </c>
      <c r="OPD429" s="91" t="s">
        <v>261</v>
      </c>
      <c r="OPE429" s="91" t="s">
        <v>261</v>
      </c>
      <c r="OPF429" s="91" t="s">
        <v>261</v>
      </c>
      <c r="OPG429" s="91" t="s">
        <v>261</v>
      </c>
      <c r="OPH429" s="91" t="s">
        <v>261</v>
      </c>
      <c r="OPI429" s="91" t="s">
        <v>261</v>
      </c>
      <c r="OPJ429" s="91" t="s">
        <v>261</v>
      </c>
      <c r="OPK429" s="91" t="s">
        <v>261</v>
      </c>
      <c r="OPL429" s="91" t="s">
        <v>261</v>
      </c>
      <c r="OPM429" s="91" t="s">
        <v>261</v>
      </c>
      <c r="OPN429" s="91" t="s">
        <v>261</v>
      </c>
      <c r="OPO429" s="91" t="s">
        <v>261</v>
      </c>
      <c r="OPP429" s="91" t="s">
        <v>261</v>
      </c>
      <c r="OPQ429" s="91" t="s">
        <v>261</v>
      </c>
      <c r="OPR429" s="91" t="s">
        <v>261</v>
      </c>
      <c r="OPS429" s="91" t="s">
        <v>261</v>
      </c>
      <c r="OPT429" s="91" t="s">
        <v>261</v>
      </c>
      <c r="OPU429" s="91" t="s">
        <v>261</v>
      </c>
      <c r="OPV429" s="91" t="s">
        <v>261</v>
      </c>
      <c r="OPW429" s="91" t="s">
        <v>261</v>
      </c>
      <c r="OPX429" s="91" t="s">
        <v>261</v>
      </c>
      <c r="OPY429" s="91" t="s">
        <v>261</v>
      </c>
      <c r="OPZ429" s="91" t="s">
        <v>261</v>
      </c>
      <c r="OQA429" s="91" t="s">
        <v>261</v>
      </c>
      <c r="OQB429" s="91" t="s">
        <v>261</v>
      </c>
      <c r="OQC429" s="91" t="s">
        <v>261</v>
      </c>
      <c r="OQD429" s="91" t="s">
        <v>261</v>
      </c>
      <c r="OQE429" s="91" t="s">
        <v>261</v>
      </c>
      <c r="OQF429" s="91" t="s">
        <v>261</v>
      </c>
      <c r="OQG429" s="91" t="s">
        <v>261</v>
      </c>
      <c r="OQH429" s="91" t="s">
        <v>261</v>
      </c>
      <c r="OQI429" s="91" t="s">
        <v>261</v>
      </c>
      <c r="OQJ429" s="91" t="s">
        <v>261</v>
      </c>
      <c r="OQK429" s="91" t="s">
        <v>261</v>
      </c>
      <c r="OQL429" s="91" t="s">
        <v>261</v>
      </c>
      <c r="OQM429" s="91" t="s">
        <v>261</v>
      </c>
      <c r="OQN429" s="91" t="s">
        <v>261</v>
      </c>
      <c r="OQO429" s="91" t="s">
        <v>261</v>
      </c>
      <c r="OQP429" s="91" t="s">
        <v>261</v>
      </c>
      <c r="OQQ429" s="91" t="s">
        <v>261</v>
      </c>
      <c r="OQR429" s="91" t="s">
        <v>261</v>
      </c>
      <c r="OQS429" s="91" t="s">
        <v>261</v>
      </c>
      <c r="OQT429" s="91" t="s">
        <v>261</v>
      </c>
      <c r="OQU429" s="91" t="s">
        <v>261</v>
      </c>
      <c r="OQV429" s="91" t="s">
        <v>261</v>
      </c>
      <c r="OQW429" s="91" t="s">
        <v>261</v>
      </c>
      <c r="OQX429" s="91" t="s">
        <v>261</v>
      </c>
      <c r="OQY429" s="91" t="s">
        <v>261</v>
      </c>
      <c r="OQZ429" s="91" t="s">
        <v>261</v>
      </c>
      <c r="ORA429" s="91" t="s">
        <v>261</v>
      </c>
      <c r="ORB429" s="91" t="s">
        <v>261</v>
      </c>
      <c r="ORC429" s="91" t="s">
        <v>261</v>
      </c>
      <c r="ORD429" s="91" t="s">
        <v>261</v>
      </c>
      <c r="ORE429" s="91" t="s">
        <v>261</v>
      </c>
      <c r="ORF429" s="91" t="s">
        <v>261</v>
      </c>
      <c r="ORG429" s="91" t="s">
        <v>261</v>
      </c>
      <c r="ORH429" s="91" t="s">
        <v>261</v>
      </c>
      <c r="ORI429" s="91" t="s">
        <v>261</v>
      </c>
      <c r="ORJ429" s="91" t="s">
        <v>261</v>
      </c>
      <c r="ORK429" s="91" t="s">
        <v>261</v>
      </c>
      <c r="ORL429" s="91" t="s">
        <v>261</v>
      </c>
      <c r="ORM429" s="91" t="s">
        <v>261</v>
      </c>
      <c r="ORN429" s="91" t="s">
        <v>261</v>
      </c>
      <c r="ORO429" s="91" t="s">
        <v>261</v>
      </c>
      <c r="ORP429" s="91" t="s">
        <v>261</v>
      </c>
      <c r="ORQ429" s="91" t="s">
        <v>261</v>
      </c>
      <c r="ORR429" s="91" t="s">
        <v>261</v>
      </c>
      <c r="ORS429" s="91" t="s">
        <v>261</v>
      </c>
      <c r="ORT429" s="91" t="s">
        <v>261</v>
      </c>
      <c r="ORU429" s="91" t="s">
        <v>261</v>
      </c>
      <c r="ORV429" s="91" t="s">
        <v>261</v>
      </c>
      <c r="ORW429" s="91" t="s">
        <v>261</v>
      </c>
      <c r="ORX429" s="91" t="s">
        <v>261</v>
      </c>
      <c r="ORY429" s="91" t="s">
        <v>261</v>
      </c>
      <c r="ORZ429" s="91" t="s">
        <v>261</v>
      </c>
      <c r="OSA429" s="91" t="s">
        <v>261</v>
      </c>
      <c r="OSB429" s="91" t="s">
        <v>261</v>
      </c>
      <c r="OSC429" s="91" t="s">
        <v>261</v>
      </c>
      <c r="OSD429" s="91" t="s">
        <v>261</v>
      </c>
      <c r="OSE429" s="91" t="s">
        <v>261</v>
      </c>
      <c r="OSF429" s="91" t="s">
        <v>261</v>
      </c>
      <c r="OSG429" s="91" t="s">
        <v>261</v>
      </c>
      <c r="OSH429" s="91" t="s">
        <v>261</v>
      </c>
      <c r="OSI429" s="91" t="s">
        <v>261</v>
      </c>
      <c r="OSJ429" s="91" t="s">
        <v>261</v>
      </c>
      <c r="OSK429" s="91" t="s">
        <v>261</v>
      </c>
      <c r="OSL429" s="91" t="s">
        <v>261</v>
      </c>
      <c r="OSM429" s="91" t="s">
        <v>261</v>
      </c>
      <c r="OSN429" s="91" t="s">
        <v>261</v>
      </c>
      <c r="OSO429" s="91" t="s">
        <v>261</v>
      </c>
      <c r="OSP429" s="91" t="s">
        <v>261</v>
      </c>
      <c r="OSQ429" s="91" t="s">
        <v>261</v>
      </c>
      <c r="OSR429" s="91" t="s">
        <v>261</v>
      </c>
      <c r="OSS429" s="91" t="s">
        <v>261</v>
      </c>
      <c r="OST429" s="91" t="s">
        <v>261</v>
      </c>
      <c r="OSU429" s="91" t="s">
        <v>261</v>
      </c>
      <c r="OSV429" s="91" t="s">
        <v>261</v>
      </c>
      <c r="OSW429" s="91" t="s">
        <v>261</v>
      </c>
      <c r="OSX429" s="91" t="s">
        <v>261</v>
      </c>
      <c r="OSY429" s="91" t="s">
        <v>261</v>
      </c>
      <c r="OSZ429" s="91" t="s">
        <v>261</v>
      </c>
      <c r="OTA429" s="91" t="s">
        <v>261</v>
      </c>
      <c r="OTB429" s="91" t="s">
        <v>261</v>
      </c>
      <c r="OTC429" s="91" t="s">
        <v>261</v>
      </c>
      <c r="OTD429" s="91" t="s">
        <v>261</v>
      </c>
      <c r="OTE429" s="91" t="s">
        <v>261</v>
      </c>
      <c r="OTF429" s="91" t="s">
        <v>261</v>
      </c>
      <c r="OTG429" s="91" t="s">
        <v>261</v>
      </c>
      <c r="OTH429" s="91" t="s">
        <v>261</v>
      </c>
      <c r="OTI429" s="91" t="s">
        <v>261</v>
      </c>
      <c r="OTJ429" s="91" t="s">
        <v>261</v>
      </c>
      <c r="OTK429" s="91" t="s">
        <v>261</v>
      </c>
      <c r="OTL429" s="91" t="s">
        <v>261</v>
      </c>
      <c r="OTM429" s="91" t="s">
        <v>261</v>
      </c>
      <c r="OTN429" s="91" t="s">
        <v>261</v>
      </c>
      <c r="OTO429" s="91" t="s">
        <v>261</v>
      </c>
      <c r="OTP429" s="91" t="s">
        <v>261</v>
      </c>
      <c r="OTQ429" s="91" t="s">
        <v>261</v>
      </c>
      <c r="OTR429" s="91" t="s">
        <v>261</v>
      </c>
      <c r="OTS429" s="91" t="s">
        <v>261</v>
      </c>
      <c r="OTT429" s="91" t="s">
        <v>261</v>
      </c>
      <c r="OTU429" s="91" t="s">
        <v>261</v>
      </c>
      <c r="OTV429" s="91" t="s">
        <v>261</v>
      </c>
      <c r="OTW429" s="91" t="s">
        <v>261</v>
      </c>
      <c r="OTX429" s="91" t="s">
        <v>261</v>
      </c>
      <c r="OTY429" s="91" t="s">
        <v>261</v>
      </c>
      <c r="OTZ429" s="91" t="s">
        <v>261</v>
      </c>
      <c r="OUA429" s="91" t="s">
        <v>261</v>
      </c>
      <c r="OUB429" s="91" t="s">
        <v>261</v>
      </c>
      <c r="OUC429" s="91" t="s">
        <v>261</v>
      </c>
      <c r="OUD429" s="91" t="s">
        <v>261</v>
      </c>
      <c r="OUE429" s="91" t="s">
        <v>261</v>
      </c>
      <c r="OUF429" s="91" t="s">
        <v>261</v>
      </c>
      <c r="OUG429" s="91" t="s">
        <v>261</v>
      </c>
      <c r="OUH429" s="91" t="s">
        <v>261</v>
      </c>
      <c r="OUI429" s="91" t="s">
        <v>261</v>
      </c>
      <c r="OUJ429" s="91" t="s">
        <v>261</v>
      </c>
      <c r="OUK429" s="91" t="s">
        <v>261</v>
      </c>
      <c r="OUL429" s="91" t="s">
        <v>261</v>
      </c>
      <c r="OUM429" s="91" t="s">
        <v>261</v>
      </c>
      <c r="OUN429" s="91" t="s">
        <v>261</v>
      </c>
      <c r="OUO429" s="91" t="s">
        <v>261</v>
      </c>
      <c r="OUP429" s="91" t="s">
        <v>261</v>
      </c>
      <c r="OUQ429" s="91" t="s">
        <v>261</v>
      </c>
      <c r="OUR429" s="91" t="s">
        <v>261</v>
      </c>
      <c r="OUS429" s="91" t="s">
        <v>261</v>
      </c>
      <c r="OUT429" s="91" t="s">
        <v>261</v>
      </c>
      <c r="OUU429" s="91" t="s">
        <v>261</v>
      </c>
      <c r="OUV429" s="91" t="s">
        <v>261</v>
      </c>
      <c r="OUW429" s="91" t="s">
        <v>261</v>
      </c>
      <c r="OUX429" s="91" t="s">
        <v>261</v>
      </c>
      <c r="OUY429" s="91" t="s">
        <v>261</v>
      </c>
      <c r="OUZ429" s="91" t="s">
        <v>261</v>
      </c>
      <c r="OVA429" s="91" t="s">
        <v>261</v>
      </c>
      <c r="OVB429" s="91" t="s">
        <v>261</v>
      </c>
      <c r="OVC429" s="91" t="s">
        <v>261</v>
      </c>
      <c r="OVD429" s="91" t="s">
        <v>261</v>
      </c>
      <c r="OVE429" s="91" t="s">
        <v>261</v>
      </c>
      <c r="OVF429" s="91" t="s">
        <v>261</v>
      </c>
      <c r="OVG429" s="91" t="s">
        <v>261</v>
      </c>
      <c r="OVH429" s="91" t="s">
        <v>261</v>
      </c>
      <c r="OVI429" s="91" t="s">
        <v>261</v>
      </c>
      <c r="OVJ429" s="91" t="s">
        <v>261</v>
      </c>
      <c r="OVK429" s="91" t="s">
        <v>261</v>
      </c>
      <c r="OVL429" s="91" t="s">
        <v>261</v>
      </c>
      <c r="OVM429" s="91" t="s">
        <v>261</v>
      </c>
      <c r="OVN429" s="91" t="s">
        <v>261</v>
      </c>
      <c r="OVO429" s="91" t="s">
        <v>261</v>
      </c>
      <c r="OVP429" s="91" t="s">
        <v>261</v>
      </c>
      <c r="OVQ429" s="91" t="s">
        <v>261</v>
      </c>
      <c r="OVR429" s="91" t="s">
        <v>261</v>
      </c>
      <c r="OVS429" s="91" t="s">
        <v>261</v>
      </c>
      <c r="OVT429" s="91" t="s">
        <v>261</v>
      </c>
      <c r="OVU429" s="91" t="s">
        <v>261</v>
      </c>
      <c r="OVV429" s="91" t="s">
        <v>261</v>
      </c>
      <c r="OVW429" s="91" t="s">
        <v>261</v>
      </c>
      <c r="OVX429" s="91" t="s">
        <v>261</v>
      </c>
      <c r="OVY429" s="91" t="s">
        <v>261</v>
      </c>
      <c r="OVZ429" s="91" t="s">
        <v>261</v>
      </c>
      <c r="OWA429" s="91" t="s">
        <v>261</v>
      </c>
      <c r="OWB429" s="91" t="s">
        <v>261</v>
      </c>
      <c r="OWC429" s="91" t="s">
        <v>261</v>
      </c>
      <c r="OWD429" s="91" t="s">
        <v>261</v>
      </c>
      <c r="OWE429" s="91" t="s">
        <v>261</v>
      </c>
      <c r="OWF429" s="91" t="s">
        <v>261</v>
      </c>
      <c r="OWG429" s="91" t="s">
        <v>261</v>
      </c>
      <c r="OWH429" s="91" t="s">
        <v>261</v>
      </c>
      <c r="OWI429" s="91" t="s">
        <v>261</v>
      </c>
      <c r="OWJ429" s="91" t="s">
        <v>261</v>
      </c>
      <c r="OWK429" s="91" t="s">
        <v>261</v>
      </c>
      <c r="OWL429" s="91" t="s">
        <v>261</v>
      </c>
      <c r="OWM429" s="91" t="s">
        <v>261</v>
      </c>
      <c r="OWN429" s="91" t="s">
        <v>261</v>
      </c>
      <c r="OWO429" s="91" t="s">
        <v>261</v>
      </c>
      <c r="OWP429" s="91" t="s">
        <v>261</v>
      </c>
      <c r="OWQ429" s="91" t="s">
        <v>261</v>
      </c>
      <c r="OWR429" s="91" t="s">
        <v>261</v>
      </c>
      <c r="OWS429" s="91" t="s">
        <v>261</v>
      </c>
      <c r="OWT429" s="91" t="s">
        <v>261</v>
      </c>
      <c r="OWU429" s="91" t="s">
        <v>261</v>
      </c>
      <c r="OWV429" s="91" t="s">
        <v>261</v>
      </c>
      <c r="OWW429" s="91" t="s">
        <v>261</v>
      </c>
      <c r="OWX429" s="91" t="s">
        <v>261</v>
      </c>
      <c r="OWY429" s="91" t="s">
        <v>261</v>
      </c>
      <c r="OWZ429" s="91" t="s">
        <v>261</v>
      </c>
      <c r="OXA429" s="91" t="s">
        <v>261</v>
      </c>
      <c r="OXB429" s="91" t="s">
        <v>261</v>
      </c>
      <c r="OXC429" s="91" t="s">
        <v>261</v>
      </c>
      <c r="OXD429" s="91" t="s">
        <v>261</v>
      </c>
      <c r="OXE429" s="91" t="s">
        <v>261</v>
      </c>
      <c r="OXF429" s="91" t="s">
        <v>261</v>
      </c>
      <c r="OXG429" s="91" t="s">
        <v>261</v>
      </c>
      <c r="OXH429" s="91" t="s">
        <v>261</v>
      </c>
      <c r="OXI429" s="91" t="s">
        <v>261</v>
      </c>
      <c r="OXJ429" s="91" t="s">
        <v>261</v>
      </c>
      <c r="OXK429" s="91" t="s">
        <v>261</v>
      </c>
      <c r="OXL429" s="91" t="s">
        <v>261</v>
      </c>
      <c r="OXM429" s="91" t="s">
        <v>261</v>
      </c>
      <c r="OXN429" s="91" t="s">
        <v>261</v>
      </c>
      <c r="OXO429" s="91" t="s">
        <v>261</v>
      </c>
      <c r="OXP429" s="91" t="s">
        <v>261</v>
      </c>
      <c r="OXQ429" s="91" t="s">
        <v>261</v>
      </c>
      <c r="OXR429" s="91" t="s">
        <v>261</v>
      </c>
      <c r="OXS429" s="91" t="s">
        <v>261</v>
      </c>
      <c r="OXT429" s="91" t="s">
        <v>261</v>
      </c>
      <c r="OXU429" s="91" t="s">
        <v>261</v>
      </c>
      <c r="OXV429" s="91" t="s">
        <v>261</v>
      </c>
      <c r="OXW429" s="91" t="s">
        <v>261</v>
      </c>
      <c r="OXX429" s="91" t="s">
        <v>261</v>
      </c>
      <c r="OXY429" s="91" t="s">
        <v>261</v>
      </c>
      <c r="OXZ429" s="91" t="s">
        <v>261</v>
      </c>
      <c r="OYA429" s="91" t="s">
        <v>261</v>
      </c>
      <c r="OYB429" s="91" t="s">
        <v>261</v>
      </c>
      <c r="OYC429" s="91" t="s">
        <v>261</v>
      </c>
      <c r="OYD429" s="91" t="s">
        <v>261</v>
      </c>
      <c r="OYE429" s="91" t="s">
        <v>261</v>
      </c>
      <c r="OYF429" s="91" t="s">
        <v>261</v>
      </c>
      <c r="OYG429" s="91" t="s">
        <v>261</v>
      </c>
      <c r="OYH429" s="91" t="s">
        <v>261</v>
      </c>
      <c r="OYI429" s="91" t="s">
        <v>261</v>
      </c>
      <c r="OYJ429" s="91" t="s">
        <v>261</v>
      </c>
      <c r="OYK429" s="91" t="s">
        <v>261</v>
      </c>
      <c r="OYL429" s="91" t="s">
        <v>261</v>
      </c>
      <c r="OYM429" s="91" t="s">
        <v>261</v>
      </c>
      <c r="OYN429" s="91" t="s">
        <v>261</v>
      </c>
      <c r="OYO429" s="91" t="s">
        <v>261</v>
      </c>
      <c r="OYP429" s="91" t="s">
        <v>261</v>
      </c>
      <c r="OYQ429" s="91" t="s">
        <v>261</v>
      </c>
      <c r="OYR429" s="91" t="s">
        <v>261</v>
      </c>
      <c r="OYS429" s="91" t="s">
        <v>261</v>
      </c>
      <c r="OYT429" s="91" t="s">
        <v>261</v>
      </c>
      <c r="OYU429" s="91" t="s">
        <v>261</v>
      </c>
      <c r="OYV429" s="91" t="s">
        <v>261</v>
      </c>
      <c r="OYW429" s="91" t="s">
        <v>261</v>
      </c>
      <c r="OYX429" s="91" t="s">
        <v>261</v>
      </c>
      <c r="OYY429" s="91" t="s">
        <v>261</v>
      </c>
      <c r="OYZ429" s="91" t="s">
        <v>261</v>
      </c>
      <c r="OZA429" s="91" t="s">
        <v>261</v>
      </c>
      <c r="OZB429" s="91" t="s">
        <v>261</v>
      </c>
      <c r="OZC429" s="91" t="s">
        <v>261</v>
      </c>
      <c r="OZD429" s="91" t="s">
        <v>261</v>
      </c>
      <c r="OZE429" s="91" t="s">
        <v>261</v>
      </c>
      <c r="OZF429" s="91" t="s">
        <v>261</v>
      </c>
      <c r="OZG429" s="91" t="s">
        <v>261</v>
      </c>
      <c r="OZH429" s="91" t="s">
        <v>261</v>
      </c>
      <c r="OZI429" s="91" t="s">
        <v>261</v>
      </c>
      <c r="OZJ429" s="91" t="s">
        <v>261</v>
      </c>
      <c r="OZK429" s="91" t="s">
        <v>261</v>
      </c>
      <c r="OZL429" s="91" t="s">
        <v>261</v>
      </c>
      <c r="OZM429" s="91" t="s">
        <v>261</v>
      </c>
      <c r="OZN429" s="91" t="s">
        <v>261</v>
      </c>
      <c r="OZO429" s="91" t="s">
        <v>261</v>
      </c>
      <c r="OZP429" s="91" t="s">
        <v>261</v>
      </c>
      <c r="OZQ429" s="91" t="s">
        <v>261</v>
      </c>
      <c r="OZR429" s="91" t="s">
        <v>261</v>
      </c>
      <c r="OZS429" s="91" t="s">
        <v>261</v>
      </c>
      <c r="OZT429" s="91" t="s">
        <v>261</v>
      </c>
      <c r="OZU429" s="91" t="s">
        <v>261</v>
      </c>
      <c r="OZV429" s="91" t="s">
        <v>261</v>
      </c>
      <c r="OZW429" s="91" t="s">
        <v>261</v>
      </c>
      <c r="OZX429" s="91" t="s">
        <v>261</v>
      </c>
      <c r="OZY429" s="91" t="s">
        <v>261</v>
      </c>
      <c r="OZZ429" s="91" t="s">
        <v>261</v>
      </c>
      <c r="PAA429" s="91" t="s">
        <v>261</v>
      </c>
      <c r="PAB429" s="91" t="s">
        <v>261</v>
      </c>
      <c r="PAC429" s="91" t="s">
        <v>261</v>
      </c>
      <c r="PAD429" s="91" t="s">
        <v>261</v>
      </c>
      <c r="PAE429" s="91" t="s">
        <v>261</v>
      </c>
      <c r="PAF429" s="91" t="s">
        <v>261</v>
      </c>
      <c r="PAG429" s="91" t="s">
        <v>261</v>
      </c>
      <c r="PAH429" s="91" t="s">
        <v>261</v>
      </c>
      <c r="PAI429" s="91" t="s">
        <v>261</v>
      </c>
      <c r="PAJ429" s="91" t="s">
        <v>261</v>
      </c>
      <c r="PAK429" s="91" t="s">
        <v>261</v>
      </c>
      <c r="PAL429" s="91" t="s">
        <v>261</v>
      </c>
      <c r="PAM429" s="91" t="s">
        <v>261</v>
      </c>
      <c r="PAN429" s="91" t="s">
        <v>261</v>
      </c>
      <c r="PAO429" s="91" t="s">
        <v>261</v>
      </c>
      <c r="PAP429" s="91" t="s">
        <v>261</v>
      </c>
      <c r="PAQ429" s="91" t="s">
        <v>261</v>
      </c>
      <c r="PAR429" s="91" t="s">
        <v>261</v>
      </c>
      <c r="PAS429" s="91" t="s">
        <v>261</v>
      </c>
      <c r="PAT429" s="91" t="s">
        <v>261</v>
      </c>
      <c r="PAU429" s="91" t="s">
        <v>261</v>
      </c>
      <c r="PAV429" s="91" t="s">
        <v>261</v>
      </c>
      <c r="PAW429" s="91" t="s">
        <v>261</v>
      </c>
      <c r="PAX429" s="91" t="s">
        <v>261</v>
      </c>
      <c r="PAY429" s="91" t="s">
        <v>261</v>
      </c>
      <c r="PAZ429" s="91" t="s">
        <v>261</v>
      </c>
      <c r="PBA429" s="91" t="s">
        <v>261</v>
      </c>
      <c r="PBB429" s="91" t="s">
        <v>261</v>
      </c>
      <c r="PBC429" s="91" t="s">
        <v>261</v>
      </c>
      <c r="PBD429" s="91" t="s">
        <v>261</v>
      </c>
      <c r="PBE429" s="91" t="s">
        <v>261</v>
      </c>
      <c r="PBF429" s="91" t="s">
        <v>261</v>
      </c>
      <c r="PBG429" s="91" t="s">
        <v>261</v>
      </c>
      <c r="PBH429" s="91" t="s">
        <v>261</v>
      </c>
      <c r="PBI429" s="91" t="s">
        <v>261</v>
      </c>
      <c r="PBJ429" s="91" t="s">
        <v>261</v>
      </c>
      <c r="PBK429" s="91" t="s">
        <v>261</v>
      </c>
      <c r="PBL429" s="91" t="s">
        <v>261</v>
      </c>
      <c r="PBM429" s="91" t="s">
        <v>261</v>
      </c>
      <c r="PBN429" s="91" t="s">
        <v>261</v>
      </c>
      <c r="PBO429" s="91" t="s">
        <v>261</v>
      </c>
      <c r="PBP429" s="91" t="s">
        <v>261</v>
      </c>
      <c r="PBQ429" s="91" t="s">
        <v>261</v>
      </c>
      <c r="PBR429" s="91" t="s">
        <v>261</v>
      </c>
      <c r="PBS429" s="91" t="s">
        <v>261</v>
      </c>
      <c r="PBT429" s="91" t="s">
        <v>261</v>
      </c>
      <c r="PBU429" s="91" t="s">
        <v>261</v>
      </c>
      <c r="PBV429" s="91" t="s">
        <v>261</v>
      </c>
      <c r="PBW429" s="91" t="s">
        <v>261</v>
      </c>
      <c r="PBX429" s="91" t="s">
        <v>261</v>
      </c>
      <c r="PBY429" s="91" t="s">
        <v>261</v>
      </c>
      <c r="PBZ429" s="91" t="s">
        <v>261</v>
      </c>
      <c r="PCA429" s="91" t="s">
        <v>261</v>
      </c>
      <c r="PCB429" s="91" t="s">
        <v>261</v>
      </c>
      <c r="PCC429" s="91" t="s">
        <v>261</v>
      </c>
      <c r="PCD429" s="91" t="s">
        <v>261</v>
      </c>
      <c r="PCE429" s="91" t="s">
        <v>261</v>
      </c>
      <c r="PCF429" s="91" t="s">
        <v>261</v>
      </c>
      <c r="PCG429" s="91" t="s">
        <v>261</v>
      </c>
      <c r="PCH429" s="91" t="s">
        <v>261</v>
      </c>
      <c r="PCI429" s="91" t="s">
        <v>261</v>
      </c>
      <c r="PCJ429" s="91" t="s">
        <v>261</v>
      </c>
      <c r="PCK429" s="91" t="s">
        <v>261</v>
      </c>
      <c r="PCL429" s="91" t="s">
        <v>261</v>
      </c>
      <c r="PCM429" s="91" t="s">
        <v>261</v>
      </c>
      <c r="PCN429" s="91" t="s">
        <v>261</v>
      </c>
      <c r="PCO429" s="91" t="s">
        <v>261</v>
      </c>
      <c r="PCP429" s="91" t="s">
        <v>261</v>
      </c>
      <c r="PCQ429" s="91" t="s">
        <v>261</v>
      </c>
      <c r="PCR429" s="91" t="s">
        <v>261</v>
      </c>
      <c r="PCS429" s="91" t="s">
        <v>261</v>
      </c>
      <c r="PCT429" s="91" t="s">
        <v>261</v>
      </c>
      <c r="PCU429" s="91" t="s">
        <v>261</v>
      </c>
      <c r="PCV429" s="91" t="s">
        <v>261</v>
      </c>
      <c r="PCW429" s="91" t="s">
        <v>261</v>
      </c>
      <c r="PCX429" s="91" t="s">
        <v>261</v>
      </c>
      <c r="PCY429" s="91" t="s">
        <v>261</v>
      </c>
      <c r="PCZ429" s="91" t="s">
        <v>261</v>
      </c>
      <c r="PDA429" s="91" t="s">
        <v>261</v>
      </c>
      <c r="PDB429" s="91" t="s">
        <v>261</v>
      </c>
      <c r="PDC429" s="91" t="s">
        <v>261</v>
      </c>
      <c r="PDD429" s="91" t="s">
        <v>261</v>
      </c>
      <c r="PDE429" s="91" t="s">
        <v>261</v>
      </c>
      <c r="PDF429" s="91" t="s">
        <v>261</v>
      </c>
      <c r="PDG429" s="91" t="s">
        <v>261</v>
      </c>
      <c r="PDH429" s="91" t="s">
        <v>261</v>
      </c>
      <c r="PDI429" s="91" t="s">
        <v>261</v>
      </c>
      <c r="PDJ429" s="91" t="s">
        <v>261</v>
      </c>
      <c r="PDK429" s="91" t="s">
        <v>261</v>
      </c>
      <c r="PDL429" s="91" t="s">
        <v>261</v>
      </c>
      <c r="PDM429" s="91" t="s">
        <v>261</v>
      </c>
      <c r="PDN429" s="91" t="s">
        <v>261</v>
      </c>
      <c r="PDO429" s="91" t="s">
        <v>261</v>
      </c>
      <c r="PDP429" s="91" t="s">
        <v>261</v>
      </c>
      <c r="PDQ429" s="91" t="s">
        <v>261</v>
      </c>
      <c r="PDR429" s="91" t="s">
        <v>261</v>
      </c>
      <c r="PDS429" s="91" t="s">
        <v>261</v>
      </c>
      <c r="PDT429" s="91" t="s">
        <v>261</v>
      </c>
      <c r="PDU429" s="91" t="s">
        <v>261</v>
      </c>
      <c r="PDV429" s="91" t="s">
        <v>261</v>
      </c>
      <c r="PDW429" s="91" t="s">
        <v>261</v>
      </c>
      <c r="PDX429" s="91" t="s">
        <v>261</v>
      </c>
      <c r="PDY429" s="91" t="s">
        <v>261</v>
      </c>
      <c r="PDZ429" s="91" t="s">
        <v>261</v>
      </c>
      <c r="PEA429" s="91" t="s">
        <v>261</v>
      </c>
      <c r="PEB429" s="91" t="s">
        <v>261</v>
      </c>
      <c r="PEC429" s="91" t="s">
        <v>261</v>
      </c>
      <c r="PED429" s="91" t="s">
        <v>261</v>
      </c>
      <c r="PEE429" s="91" t="s">
        <v>261</v>
      </c>
      <c r="PEF429" s="91" t="s">
        <v>261</v>
      </c>
      <c r="PEG429" s="91" t="s">
        <v>261</v>
      </c>
      <c r="PEH429" s="91" t="s">
        <v>261</v>
      </c>
      <c r="PEI429" s="91" t="s">
        <v>261</v>
      </c>
      <c r="PEJ429" s="91" t="s">
        <v>261</v>
      </c>
      <c r="PEK429" s="91" t="s">
        <v>261</v>
      </c>
      <c r="PEL429" s="91" t="s">
        <v>261</v>
      </c>
      <c r="PEM429" s="91" t="s">
        <v>261</v>
      </c>
      <c r="PEN429" s="91" t="s">
        <v>261</v>
      </c>
      <c r="PEO429" s="91" t="s">
        <v>261</v>
      </c>
      <c r="PEP429" s="91" t="s">
        <v>261</v>
      </c>
      <c r="PEQ429" s="91" t="s">
        <v>261</v>
      </c>
      <c r="PER429" s="91" t="s">
        <v>261</v>
      </c>
      <c r="PES429" s="91" t="s">
        <v>261</v>
      </c>
      <c r="PET429" s="91" t="s">
        <v>261</v>
      </c>
      <c r="PEU429" s="91" t="s">
        <v>261</v>
      </c>
      <c r="PEV429" s="91" t="s">
        <v>261</v>
      </c>
      <c r="PEW429" s="91" t="s">
        <v>261</v>
      </c>
      <c r="PEX429" s="91" t="s">
        <v>261</v>
      </c>
      <c r="PEY429" s="91" t="s">
        <v>261</v>
      </c>
      <c r="PEZ429" s="91" t="s">
        <v>261</v>
      </c>
      <c r="PFA429" s="91" t="s">
        <v>261</v>
      </c>
      <c r="PFB429" s="91" t="s">
        <v>261</v>
      </c>
      <c r="PFC429" s="91" t="s">
        <v>261</v>
      </c>
      <c r="PFD429" s="91" t="s">
        <v>261</v>
      </c>
      <c r="PFE429" s="91" t="s">
        <v>261</v>
      </c>
      <c r="PFF429" s="91" t="s">
        <v>261</v>
      </c>
      <c r="PFG429" s="91" t="s">
        <v>261</v>
      </c>
      <c r="PFH429" s="91" t="s">
        <v>261</v>
      </c>
      <c r="PFI429" s="91" t="s">
        <v>261</v>
      </c>
      <c r="PFJ429" s="91" t="s">
        <v>261</v>
      </c>
      <c r="PFK429" s="91" t="s">
        <v>261</v>
      </c>
      <c r="PFL429" s="91" t="s">
        <v>261</v>
      </c>
      <c r="PFM429" s="91" t="s">
        <v>261</v>
      </c>
      <c r="PFN429" s="91" t="s">
        <v>261</v>
      </c>
      <c r="PFO429" s="91" t="s">
        <v>261</v>
      </c>
      <c r="PFP429" s="91" t="s">
        <v>261</v>
      </c>
      <c r="PFQ429" s="91" t="s">
        <v>261</v>
      </c>
      <c r="PFR429" s="91" t="s">
        <v>261</v>
      </c>
      <c r="PFS429" s="91" t="s">
        <v>261</v>
      </c>
      <c r="PFT429" s="91" t="s">
        <v>261</v>
      </c>
      <c r="PFU429" s="91" t="s">
        <v>261</v>
      </c>
      <c r="PFV429" s="91" t="s">
        <v>261</v>
      </c>
      <c r="PFW429" s="91" t="s">
        <v>261</v>
      </c>
      <c r="PFX429" s="91" t="s">
        <v>261</v>
      </c>
      <c r="PFY429" s="91" t="s">
        <v>261</v>
      </c>
      <c r="PFZ429" s="91" t="s">
        <v>261</v>
      </c>
      <c r="PGA429" s="91" t="s">
        <v>261</v>
      </c>
      <c r="PGB429" s="91" t="s">
        <v>261</v>
      </c>
      <c r="PGC429" s="91" t="s">
        <v>261</v>
      </c>
      <c r="PGD429" s="91" t="s">
        <v>261</v>
      </c>
      <c r="PGE429" s="91" t="s">
        <v>261</v>
      </c>
      <c r="PGF429" s="91" t="s">
        <v>261</v>
      </c>
      <c r="PGG429" s="91" t="s">
        <v>261</v>
      </c>
      <c r="PGH429" s="91" t="s">
        <v>261</v>
      </c>
      <c r="PGI429" s="91" t="s">
        <v>261</v>
      </c>
      <c r="PGJ429" s="91" t="s">
        <v>261</v>
      </c>
      <c r="PGK429" s="91" t="s">
        <v>261</v>
      </c>
      <c r="PGL429" s="91" t="s">
        <v>261</v>
      </c>
      <c r="PGM429" s="91" t="s">
        <v>261</v>
      </c>
      <c r="PGN429" s="91" t="s">
        <v>261</v>
      </c>
      <c r="PGO429" s="91" t="s">
        <v>261</v>
      </c>
      <c r="PGP429" s="91" t="s">
        <v>261</v>
      </c>
      <c r="PGQ429" s="91" t="s">
        <v>261</v>
      </c>
      <c r="PGR429" s="91" t="s">
        <v>261</v>
      </c>
      <c r="PGS429" s="91" t="s">
        <v>261</v>
      </c>
      <c r="PGT429" s="91" t="s">
        <v>261</v>
      </c>
      <c r="PGU429" s="91" t="s">
        <v>261</v>
      </c>
      <c r="PGV429" s="91" t="s">
        <v>261</v>
      </c>
      <c r="PGW429" s="91" t="s">
        <v>261</v>
      </c>
      <c r="PGX429" s="91" t="s">
        <v>261</v>
      </c>
      <c r="PGY429" s="91" t="s">
        <v>261</v>
      </c>
      <c r="PGZ429" s="91" t="s">
        <v>261</v>
      </c>
      <c r="PHA429" s="91" t="s">
        <v>261</v>
      </c>
      <c r="PHB429" s="91" t="s">
        <v>261</v>
      </c>
      <c r="PHC429" s="91" t="s">
        <v>261</v>
      </c>
      <c r="PHD429" s="91" t="s">
        <v>261</v>
      </c>
      <c r="PHE429" s="91" t="s">
        <v>261</v>
      </c>
      <c r="PHF429" s="91" t="s">
        <v>261</v>
      </c>
      <c r="PHG429" s="91" t="s">
        <v>261</v>
      </c>
      <c r="PHH429" s="91" t="s">
        <v>261</v>
      </c>
      <c r="PHI429" s="91" t="s">
        <v>261</v>
      </c>
      <c r="PHJ429" s="91" t="s">
        <v>261</v>
      </c>
      <c r="PHK429" s="91" t="s">
        <v>261</v>
      </c>
      <c r="PHL429" s="91" t="s">
        <v>261</v>
      </c>
      <c r="PHM429" s="91" t="s">
        <v>261</v>
      </c>
      <c r="PHN429" s="91" t="s">
        <v>261</v>
      </c>
      <c r="PHO429" s="91" t="s">
        <v>261</v>
      </c>
      <c r="PHP429" s="91" t="s">
        <v>261</v>
      </c>
      <c r="PHQ429" s="91" t="s">
        <v>261</v>
      </c>
      <c r="PHR429" s="91" t="s">
        <v>261</v>
      </c>
      <c r="PHS429" s="91" t="s">
        <v>261</v>
      </c>
      <c r="PHT429" s="91" t="s">
        <v>261</v>
      </c>
      <c r="PHU429" s="91" t="s">
        <v>261</v>
      </c>
      <c r="PHV429" s="91" t="s">
        <v>261</v>
      </c>
      <c r="PHW429" s="91" t="s">
        <v>261</v>
      </c>
      <c r="PHX429" s="91" t="s">
        <v>261</v>
      </c>
      <c r="PHY429" s="91" t="s">
        <v>261</v>
      </c>
      <c r="PHZ429" s="91" t="s">
        <v>261</v>
      </c>
      <c r="PIA429" s="91" t="s">
        <v>261</v>
      </c>
      <c r="PIB429" s="91" t="s">
        <v>261</v>
      </c>
      <c r="PIC429" s="91" t="s">
        <v>261</v>
      </c>
      <c r="PID429" s="91" t="s">
        <v>261</v>
      </c>
      <c r="PIE429" s="91" t="s">
        <v>261</v>
      </c>
      <c r="PIF429" s="91" t="s">
        <v>261</v>
      </c>
      <c r="PIG429" s="91" t="s">
        <v>261</v>
      </c>
      <c r="PIH429" s="91" t="s">
        <v>261</v>
      </c>
      <c r="PII429" s="91" t="s">
        <v>261</v>
      </c>
      <c r="PIJ429" s="91" t="s">
        <v>261</v>
      </c>
      <c r="PIK429" s="91" t="s">
        <v>261</v>
      </c>
      <c r="PIL429" s="91" t="s">
        <v>261</v>
      </c>
      <c r="PIM429" s="91" t="s">
        <v>261</v>
      </c>
      <c r="PIN429" s="91" t="s">
        <v>261</v>
      </c>
      <c r="PIO429" s="91" t="s">
        <v>261</v>
      </c>
      <c r="PIP429" s="91" t="s">
        <v>261</v>
      </c>
      <c r="PIQ429" s="91" t="s">
        <v>261</v>
      </c>
      <c r="PIR429" s="91" t="s">
        <v>261</v>
      </c>
      <c r="PIS429" s="91" t="s">
        <v>261</v>
      </c>
      <c r="PIT429" s="91" t="s">
        <v>261</v>
      </c>
      <c r="PIU429" s="91" t="s">
        <v>261</v>
      </c>
      <c r="PIV429" s="91" t="s">
        <v>261</v>
      </c>
      <c r="PIW429" s="91" t="s">
        <v>261</v>
      </c>
      <c r="PIX429" s="91" t="s">
        <v>261</v>
      </c>
      <c r="PIY429" s="91" t="s">
        <v>261</v>
      </c>
      <c r="PIZ429" s="91" t="s">
        <v>261</v>
      </c>
      <c r="PJA429" s="91" t="s">
        <v>261</v>
      </c>
      <c r="PJB429" s="91" t="s">
        <v>261</v>
      </c>
      <c r="PJC429" s="91" t="s">
        <v>261</v>
      </c>
      <c r="PJD429" s="91" t="s">
        <v>261</v>
      </c>
      <c r="PJE429" s="91" t="s">
        <v>261</v>
      </c>
      <c r="PJF429" s="91" t="s">
        <v>261</v>
      </c>
      <c r="PJG429" s="91" t="s">
        <v>261</v>
      </c>
      <c r="PJH429" s="91" t="s">
        <v>261</v>
      </c>
      <c r="PJI429" s="91" t="s">
        <v>261</v>
      </c>
      <c r="PJJ429" s="91" t="s">
        <v>261</v>
      </c>
      <c r="PJK429" s="91" t="s">
        <v>261</v>
      </c>
      <c r="PJL429" s="91" t="s">
        <v>261</v>
      </c>
      <c r="PJM429" s="91" t="s">
        <v>261</v>
      </c>
      <c r="PJN429" s="91" t="s">
        <v>261</v>
      </c>
      <c r="PJO429" s="91" t="s">
        <v>261</v>
      </c>
      <c r="PJP429" s="91" t="s">
        <v>261</v>
      </c>
      <c r="PJQ429" s="91" t="s">
        <v>261</v>
      </c>
      <c r="PJR429" s="91" t="s">
        <v>261</v>
      </c>
      <c r="PJS429" s="91" t="s">
        <v>261</v>
      </c>
      <c r="PJT429" s="91" t="s">
        <v>261</v>
      </c>
      <c r="PJU429" s="91" t="s">
        <v>261</v>
      </c>
      <c r="PJV429" s="91" t="s">
        <v>261</v>
      </c>
      <c r="PJW429" s="91" t="s">
        <v>261</v>
      </c>
      <c r="PJX429" s="91" t="s">
        <v>261</v>
      </c>
      <c r="PJY429" s="91" t="s">
        <v>261</v>
      </c>
      <c r="PJZ429" s="91" t="s">
        <v>261</v>
      </c>
      <c r="PKA429" s="91" t="s">
        <v>261</v>
      </c>
      <c r="PKB429" s="91" t="s">
        <v>261</v>
      </c>
      <c r="PKC429" s="91" t="s">
        <v>261</v>
      </c>
      <c r="PKD429" s="91" t="s">
        <v>261</v>
      </c>
      <c r="PKE429" s="91" t="s">
        <v>261</v>
      </c>
      <c r="PKF429" s="91" t="s">
        <v>261</v>
      </c>
      <c r="PKG429" s="91" t="s">
        <v>261</v>
      </c>
      <c r="PKH429" s="91" t="s">
        <v>261</v>
      </c>
      <c r="PKI429" s="91" t="s">
        <v>261</v>
      </c>
      <c r="PKJ429" s="91" t="s">
        <v>261</v>
      </c>
      <c r="PKK429" s="91" t="s">
        <v>261</v>
      </c>
      <c r="PKL429" s="91" t="s">
        <v>261</v>
      </c>
      <c r="PKM429" s="91" t="s">
        <v>261</v>
      </c>
      <c r="PKN429" s="91" t="s">
        <v>261</v>
      </c>
      <c r="PKO429" s="91" t="s">
        <v>261</v>
      </c>
      <c r="PKP429" s="91" t="s">
        <v>261</v>
      </c>
      <c r="PKQ429" s="91" t="s">
        <v>261</v>
      </c>
      <c r="PKR429" s="91" t="s">
        <v>261</v>
      </c>
      <c r="PKS429" s="91" t="s">
        <v>261</v>
      </c>
      <c r="PKT429" s="91" t="s">
        <v>261</v>
      </c>
      <c r="PKU429" s="91" t="s">
        <v>261</v>
      </c>
      <c r="PKV429" s="91" t="s">
        <v>261</v>
      </c>
      <c r="PKW429" s="91" t="s">
        <v>261</v>
      </c>
      <c r="PKX429" s="91" t="s">
        <v>261</v>
      </c>
      <c r="PKY429" s="91" t="s">
        <v>261</v>
      </c>
      <c r="PKZ429" s="91" t="s">
        <v>261</v>
      </c>
      <c r="PLA429" s="91" t="s">
        <v>261</v>
      </c>
      <c r="PLB429" s="91" t="s">
        <v>261</v>
      </c>
      <c r="PLC429" s="91" t="s">
        <v>261</v>
      </c>
      <c r="PLD429" s="91" t="s">
        <v>261</v>
      </c>
      <c r="PLE429" s="91" t="s">
        <v>261</v>
      </c>
      <c r="PLF429" s="91" t="s">
        <v>261</v>
      </c>
      <c r="PLG429" s="91" t="s">
        <v>261</v>
      </c>
      <c r="PLH429" s="91" t="s">
        <v>261</v>
      </c>
      <c r="PLI429" s="91" t="s">
        <v>261</v>
      </c>
      <c r="PLJ429" s="91" t="s">
        <v>261</v>
      </c>
      <c r="PLK429" s="91" t="s">
        <v>261</v>
      </c>
      <c r="PLL429" s="91" t="s">
        <v>261</v>
      </c>
      <c r="PLM429" s="91" t="s">
        <v>261</v>
      </c>
      <c r="PLN429" s="91" t="s">
        <v>261</v>
      </c>
      <c r="PLO429" s="91" t="s">
        <v>261</v>
      </c>
      <c r="PLP429" s="91" t="s">
        <v>261</v>
      </c>
      <c r="PLQ429" s="91" t="s">
        <v>261</v>
      </c>
      <c r="PLR429" s="91" t="s">
        <v>261</v>
      </c>
      <c r="PLS429" s="91" t="s">
        <v>261</v>
      </c>
      <c r="PLT429" s="91" t="s">
        <v>261</v>
      </c>
      <c r="PLU429" s="91" t="s">
        <v>261</v>
      </c>
      <c r="PLV429" s="91" t="s">
        <v>261</v>
      </c>
      <c r="PLW429" s="91" t="s">
        <v>261</v>
      </c>
      <c r="PLX429" s="91" t="s">
        <v>261</v>
      </c>
      <c r="PLY429" s="91" t="s">
        <v>261</v>
      </c>
      <c r="PLZ429" s="91" t="s">
        <v>261</v>
      </c>
      <c r="PMA429" s="91" t="s">
        <v>261</v>
      </c>
      <c r="PMB429" s="91" t="s">
        <v>261</v>
      </c>
      <c r="PMC429" s="91" t="s">
        <v>261</v>
      </c>
      <c r="PMD429" s="91" t="s">
        <v>261</v>
      </c>
      <c r="PME429" s="91" t="s">
        <v>261</v>
      </c>
      <c r="PMF429" s="91" t="s">
        <v>261</v>
      </c>
      <c r="PMG429" s="91" t="s">
        <v>261</v>
      </c>
      <c r="PMH429" s="91" t="s">
        <v>261</v>
      </c>
      <c r="PMI429" s="91" t="s">
        <v>261</v>
      </c>
      <c r="PMJ429" s="91" t="s">
        <v>261</v>
      </c>
      <c r="PMK429" s="91" t="s">
        <v>261</v>
      </c>
      <c r="PML429" s="91" t="s">
        <v>261</v>
      </c>
      <c r="PMM429" s="91" t="s">
        <v>261</v>
      </c>
      <c r="PMN429" s="91" t="s">
        <v>261</v>
      </c>
      <c r="PMO429" s="91" t="s">
        <v>261</v>
      </c>
      <c r="PMP429" s="91" t="s">
        <v>261</v>
      </c>
      <c r="PMQ429" s="91" t="s">
        <v>261</v>
      </c>
      <c r="PMR429" s="91" t="s">
        <v>261</v>
      </c>
      <c r="PMS429" s="91" t="s">
        <v>261</v>
      </c>
      <c r="PMT429" s="91" t="s">
        <v>261</v>
      </c>
      <c r="PMU429" s="91" t="s">
        <v>261</v>
      </c>
      <c r="PMV429" s="91" t="s">
        <v>261</v>
      </c>
      <c r="PMW429" s="91" t="s">
        <v>261</v>
      </c>
      <c r="PMX429" s="91" t="s">
        <v>261</v>
      </c>
      <c r="PMY429" s="91" t="s">
        <v>261</v>
      </c>
      <c r="PMZ429" s="91" t="s">
        <v>261</v>
      </c>
      <c r="PNA429" s="91" t="s">
        <v>261</v>
      </c>
      <c r="PNB429" s="91" t="s">
        <v>261</v>
      </c>
      <c r="PNC429" s="91" t="s">
        <v>261</v>
      </c>
      <c r="PND429" s="91" t="s">
        <v>261</v>
      </c>
      <c r="PNE429" s="91" t="s">
        <v>261</v>
      </c>
      <c r="PNF429" s="91" t="s">
        <v>261</v>
      </c>
      <c r="PNG429" s="91" t="s">
        <v>261</v>
      </c>
      <c r="PNH429" s="91" t="s">
        <v>261</v>
      </c>
      <c r="PNI429" s="91" t="s">
        <v>261</v>
      </c>
      <c r="PNJ429" s="91" t="s">
        <v>261</v>
      </c>
      <c r="PNK429" s="91" t="s">
        <v>261</v>
      </c>
      <c r="PNL429" s="91" t="s">
        <v>261</v>
      </c>
      <c r="PNM429" s="91" t="s">
        <v>261</v>
      </c>
      <c r="PNN429" s="91" t="s">
        <v>261</v>
      </c>
      <c r="PNO429" s="91" t="s">
        <v>261</v>
      </c>
      <c r="PNP429" s="91" t="s">
        <v>261</v>
      </c>
      <c r="PNQ429" s="91" t="s">
        <v>261</v>
      </c>
      <c r="PNR429" s="91" t="s">
        <v>261</v>
      </c>
      <c r="PNS429" s="91" t="s">
        <v>261</v>
      </c>
      <c r="PNT429" s="91" t="s">
        <v>261</v>
      </c>
      <c r="PNU429" s="91" t="s">
        <v>261</v>
      </c>
      <c r="PNV429" s="91" t="s">
        <v>261</v>
      </c>
      <c r="PNW429" s="91" t="s">
        <v>261</v>
      </c>
      <c r="PNX429" s="91" t="s">
        <v>261</v>
      </c>
      <c r="PNY429" s="91" t="s">
        <v>261</v>
      </c>
      <c r="PNZ429" s="91" t="s">
        <v>261</v>
      </c>
      <c r="POA429" s="91" t="s">
        <v>261</v>
      </c>
      <c r="POB429" s="91" t="s">
        <v>261</v>
      </c>
      <c r="POC429" s="91" t="s">
        <v>261</v>
      </c>
      <c r="POD429" s="91" t="s">
        <v>261</v>
      </c>
      <c r="POE429" s="91" t="s">
        <v>261</v>
      </c>
      <c r="POF429" s="91" t="s">
        <v>261</v>
      </c>
      <c r="POG429" s="91" t="s">
        <v>261</v>
      </c>
      <c r="POH429" s="91" t="s">
        <v>261</v>
      </c>
      <c r="POI429" s="91" t="s">
        <v>261</v>
      </c>
      <c r="POJ429" s="91" t="s">
        <v>261</v>
      </c>
      <c r="POK429" s="91" t="s">
        <v>261</v>
      </c>
      <c r="POL429" s="91" t="s">
        <v>261</v>
      </c>
      <c r="POM429" s="91" t="s">
        <v>261</v>
      </c>
      <c r="PON429" s="91" t="s">
        <v>261</v>
      </c>
      <c r="POO429" s="91" t="s">
        <v>261</v>
      </c>
      <c r="POP429" s="91" t="s">
        <v>261</v>
      </c>
      <c r="POQ429" s="91" t="s">
        <v>261</v>
      </c>
      <c r="POR429" s="91" t="s">
        <v>261</v>
      </c>
      <c r="POS429" s="91" t="s">
        <v>261</v>
      </c>
      <c r="POT429" s="91" t="s">
        <v>261</v>
      </c>
      <c r="POU429" s="91" t="s">
        <v>261</v>
      </c>
      <c r="POV429" s="91" t="s">
        <v>261</v>
      </c>
      <c r="POW429" s="91" t="s">
        <v>261</v>
      </c>
      <c r="POX429" s="91" t="s">
        <v>261</v>
      </c>
      <c r="POY429" s="91" t="s">
        <v>261</v>
      </c>
      <c r="POZ429" s="91" t="s">
        <v>261</v>
      </c>
      <c r="PPA429" s="91" t="s">
        <v>261</v>
      </c>
      <c r="PPB429" s="91" t="s">
        <v>261</v>
      </c>
      <c r="PPC429" s="91" t="s">
        <v>261</v>
      </c>
      <c r="PPD429" s="91" t="s">
        <v>261</v>
      </c>
      <c r="PPE429" s="91" t="s">
        <v>261</v>
      </c>
      <c r="PPF429" s="91" t="s">
        <v>261</v>
      </c>
      <c r="PPG429" s="91" t="s">
        <v>261</v>
      </c>
      <c r="PPH429" s="91" t="s">
        <v>261</v>
      </c>
      <c r="PPI429" s="91" t="s">
        <v>261</v>
      </c>
      <c r="PPJ429" s="91" t="s">
        <v>261</v>
      </c>
      <c r="PPK429" s="91" t="s">
        <v>261</v>
      </c>
      <c r="PPL429" s="91" t="s">
        <v>261</v>
      </c>
      <c r="PPM429" s="91" t="s">
        <v>261</v>
      </c>
      <c r="PPN429" s="91" t="s">
        <v>261</v>
      </c>
      <c r="PPO429" s="91" t="s">
        <v>261</v>
      </c>
      <c r="PPP429" s="91" t="s">
        <v>261</v>
      </c>
      <c r="PPQ429" s="91" t="s">
        <v>261</v>
      </c>
      <c r="PPR429" s="91" t="s">
        <v>261</v>
      </c>
      <c r="PPS429" s="91" t="s">
        <v>261</v>
      </c>
      <c r="PPT429" s="91" t="s">
        <v>261</v>
      </c>
      <c r="PPU429" s="91" t="s">
        <v>261</v>
      </c>
      <c r="PPV429" s="91" t="s">
        <v>261</v>
      </c>
      <c r="PPW429" s="91" t="s">
        <v>261</v>
      </c>
      <c r="PPX429" s="91" t="s">
        <v>261</v>
      </c>
      <c r="PPY429" s="91" t="s">
        <v>261</v>
      </c>
      <c r="PPZ429" s="91" t="s">
        <v>261</v>
      </c>
      <c r="PQA429" s="91" t="s">
        <v>261</v>
      </c>
      <c r="PQB429" s="91" t="s">
        <v>261</v>
      </c>
      <c r="PQC429" s="91" t="s">
        <v>261</v>
      </c>
      <c r="PQD429" s="91" t="s">
        <v>261</v>
      </c>
      <c r="PQE429" s="91" t="s">
        <v>261</v>
      </c>
      <c r="PQF429" s="91" t="s">
        <v>261</v>
      </c>
      <c r="PQG429" s="91" t="s">
        <v>261</v>
      </c>
      <c r="PQH429" s="91" t="s">
        <v>261</v>
      </c>
      <c r="PQI429" s="91" t="s">
        <v>261</v>
      </c>
      <c r="PQJ429" s="91" t="s">
        <v>261</v>
      </c>
      <c r="PQK429" s="91" t="s">
        <v>261</v>
      </c>
      <c r="PQL429" s="91" t="s">
        <v>261</v>
      </c>
      <c r="PQM429" s="91" t="s">
        <v>261</v>
      </c>
      <c r="PQN429" s="91" t="s">
        <v>261</v>
      </c>
      <c r="PQO429" s="91" t="s">
        <v>261</v>
      </c>
      <c r="PQP429" s="91" t="s">
        <v>261</v>
      </c>
      <c r="PQQ429" s="91" t="s">
        <v>261</v>
      </c>
      <c r="PQR429" s="91" t="s">
        <v>261</v>
      </c>
      <c r="PQS429" s="91" t="s">
        <v>261</v>
      </c>
      <c r="PQT429" s="91" t="s">
        <v>261</v>
      </c>
      <c r="PQU429" s="91" t="s">
        <v>261</v>
      </c>
      <c r="PQV429" s="91" t="s">
        <v>261</v>
      </c>
      <c r="PQW429" s="91" t="s">
        <v>261</v>
      </c>
      <c r="PQX429" s="91" t="s">
        <v>261</v>
      </c>
      <c r="PQY429" s="91" t="s">
        <v>261</v>
      </c>
      <c r="PQZ429" s="91" t="s">
        <v>261</v>
      </c>
      <c r="PRA429" s="91" t="s">
        <v>261</v>
      </c>
      <c r="PRB429" s="91" t="s">
        <v>261</v>
      </c>
      <c r="PRC429" s="91" t="s">
        <v>261</v>
      </c>
      <c r="PRD429" s="91" t="s">
        <v>261</v>
      </c>
      <c r="PRE429" s="91" t="s">
        <v>261</v>
      </c>
      <c r="PRF429" s="91" t="s">
        <v>261</v>
      </c>
      <c r="PRG429" s="91" t="s">
        <v>261</v>
      </c>
      <c r="PRH429" s="91" t="s">
        <v>261</v>
      </c>
      <c r="PRI429" s="91" t="s">
        <v>261</v>
      </c>
      <c r="PRJ429" s="91" t="s">
        <v>261</v>
      </c>
      <c r="PRK429" s="91" t="s">
        <v>261</v>
      </c>
      <c r="PRL429" s="91" t="s">
        <v>261</v>
      </c>
      <c r="PRM429" s="91" t="s">
        <v>261</v>
      </c>
      <c r="PRN429" s="91" t="s">
        <v>261</v>
      </c>
      <c r="PRO429" s="91" t="s">
        <v>261</v>
      </c>
      <c r="PRP429" s="91" t="s">
        <v>261</v>
      </c>
      <c r="PRQ429" s="91" t="s">
        <v>261</v>
      </c>
      <c r="PRR429" s="91" t="s">
        <v>261</v>
      </c>
      <c r="PRS429" s="91" t="s">
        <v>261</v>
      </c>
      <c r="PRT429" s="91" t="s">
        <v>261</v>
      </c>
      <c r="PRU429" s="91" t="s">
        <v>261</v>
      </c>
      <c r="PRV429" s="91" t="s">
        <v>261</v>
      </c>
      <c r="PRW429" s="91" t="s">
        <v>261</v>
      </c>
      <c r="PRX429" s="91" t="s">
        <v>261</v>
      </c>
      <c r="PRY429" s="91" t="s">
        <v>261</v>
      </c>
      <c r="PRZ429" s="91" t="s">
        <v>261</v>
      </c>
      <c r="PSA429" s="91" t="s">
        <v>261</v>
      </c>
      <c r="PSB429" s="91" t="s">
        <v>261</v>
      </c>
      <c r="PSC429" s="91" t="s">
        <v>261</v>
      </c>
      <c r="PSD429" s="91" t="s">
        <v>261</v>
      </c>
      <c r="PSE429" s="91" t="s">
        <v>261</v>
      </c>
      <c r="PSF429" s="91" t="s">
        <v>261</v>
      </c>
      <c r="PSG429" s="91" t="s">
        <v>261</v>
      </c>
      <c r="PSH429" s="91" t="s">
        <v>261</v>
      </c>
      <c r="PSI429" s="91" t="s">
        <v>261</v>
      </c>
      <c r="PSJ429" s="91" t="s">
        <v>261</v>
      </c>
      <c r="PSK429" s="91" t="s">
        <v>261</v>
      </c>
      <c r="PSL429" s="91" t="s">
        <v>261</v>
      </c>
      <c r="PSM429" s="91" t="s">
        <v>261</v>
      </c>
      <c r="PSN429" s="91" t="s">
        <v>261</v>
      </c>
      <c r="PSO429" s="91" t="s">
        <v>261</v>
      </c>
      <c r="PSP429" s="91" t="s">
        <v>261</v>
      </c>
      <c r="PSQ429" s="91" t="s">
        <v>261</v>
      </c>
      <c r="PSR429" s="91" t="s">
        <v>261</v>
      </c>
      <c r="PSS429" s="91" t="s">
        <v>261</v>
      </c>
      <c r="PST429" s="91" t="s">
        <v>261</v>
      </c>
      <c r="PSU429" s="91" t="s">
        <v>261</v>
      </c>
      <c r="PSV429" s="91" t="s">
        <v>261</v>
      </c>
      <c r="PSW429" s="91" t="s">
        <v>261</v>
      </c>
      <c r="PSX429" s="91" t="s">
        <v>261</v>
      </c>
      <c r="PSY429" s="91" t="s">
        <v>261</v>
      </c>
      <c r="PSZ429" s="91" t="s">
        <v>261</v>
      </c>
      <c r="PTA429" s="91" t="s">
        <v>261</v>
      </c>
      <c r="PTB429" s="91" t="s">
        <v>261</v>
      </c>
      <c r="PTC429" s="91" t="s">
        <v>261</v>
      </c>
      <c r="PTD429" s="91" t="s">
        <v>261</v>
      </c>
      <c r="PTE429" s="91" t="s">
        <v>261</v>
      </c>
      <c r="PTF429" s="91" t="s">
        <v>261</v>
      </c>
      <c r="PTG429" s="91" t="s">
        <v>261</v>
      </c>
      <c r="PTH429" s="91" t="s">
        <v>261</v>
      </c>
      <c r="PTI429" s="91" t="s">
        <v>261</v>
      </c>
      <c r="PTJ429" s="91" t="s">
        <v>261</v>
      </c>
      <c r="PTK429" s="91" t="s">
        <v>261</v>
      </c>
      <c r="PTL429" s="91" t="s">
        <v>261</v>
      </c>
      <c r="PTM429" s="91" t="s">
        <v>261</v>
      </c>
      <c r="PTN429" s="91" t="s">
        <v>261</v>
      </c>
      <c r="PTO429" s="91" t="s">
        <v>261</v>
      </c>
      <c r="PTP429" s="91" t="s">
        <v>261</v>
      </c>
      <c r="PTQ429" s="91" t="s">
        <v>261</v>
      </c>
      <c r="PTR429" s="91" t="s">
        <v>261</v>
      </c>
      <c r="PTS429" s="91" t="s">
        <v>261</v>
      </c>
      <c r="PTT429" s="91" t="s">
        <v>261</v>
      </c>
      <c r="PTU429" s="91" t="s">
        <v>261</v>
      </c>
      <c r="PTV429" s="91" t="s">
        <v>261</v>
      </c>
      <c r="PTW429" s="91" t="s">
        <v>261</v>
      </c>
      <c r="PTX429" s="91" t="s">
        <v>261</v>
      </c>
      <c r="PTY429" s="91" t="s">
        <v>261</v>
      </c>
      <c r="PTZ429" s="91" t="s">
        <v>261</v>
      </c>
      <c r="PUA429" s="91" t="s">
        <v>261</v>
      </c>
      <c r="PUB429" s="91" t="s">
        <v>261</v>
      </c>
      <c r="PUC429" s="91" t="s">
        <v>261</v>
      </c>
      <c r="PUD429" s="91" t="s">
        <v>261</v>
      </c>
      <c r="PUE429" s="91" t="s">
        <v>261</v>
      </c>
      <c r="PUF429" s="91" t="s">
        <v>261</v>
      </c>
      <c r="PUG429" s="91" t="s">
        <v>261</v>
      </c>
      <c r="PUH429" s="91" t="s">
        <v>261</v>
      </c>
      <c r="PUI429" s="91" t="s">
        <v>261</v>
      </c>
      <c r="PUJ429" s="91" t="s">
        <v>261</v>
      </c>
      <c r="PUK429" s="91" t="s">
        <v>261</v>
      </c>
      <c r="PUL429" s="91" t="s">
        <v>261</v>
      </c>
      <c r="PUM429" s="91" t="s">
        <v>261</v>
      </c>
      <c r="PUN429" s="91" t="s">
        <v>261</v>
      </c>
      <c r="PUO429" s="91" t="s">
        <v>261</v>
      </c>
      <c r="PUP429" s="91" t="s">
        <v>261</v>
      </c>
      <c r="PUQ429" s="91" t="s">
        <v>261</v>
      </c>
      <c r="PUR429" s="91" t="s">
        <v>261</v>
      </c>
      <c r="PUS429" s="91" t="s">
        <v>261</v>
      </c>
      <c r="PUT429" s="91" t="s">
        <v>261</v>
      </c>
      <c r="PUU429" s="91" t="s">
        <v>261</v>
      </c>
      <c r="PUV429" s="91" t="s">
        <v>261</v>
      </c>
      <c r="PUW429" s="91" t="s">
        <v>261</v>
      </c>
      <c r="PUX429" s="91" t="s">
        <v>261</v>
      </c>
      <c r="PUY429" s="91" t="s">
        <v>261</v>
      </c>
      <c r="PUZ429" s="91" t="s">
        <v>261</v>
      </c>
      <c r="PVA429" s="91" t="s">
        <v>261</v>
      </c>
      <c r="PVB429" s="91" t="s">
        <v>261</v>
      </c>
      <c r="PVC429" s="91" t="s">
        <v>261</v>
      </c>
      <c r="PVD429" s="91" t="s">
        <v>261</v>
      </c>
      <c r="PVE429" s="91" t="s">
        <v>261</v>
      </c>
      <c r="PVF429" s="91" t="s">
        <v>261</v>
      </c>
      <c r="PVG429" s="91" t="s">
        <v>261</v>
      </c>
      <c r="PVH429" s="91" t="s">
        <v>261</v>
      </c>
      <c r="PVI429" s="91" t="s">
        <v>261</v>
      </c>
      <c r="PVJ429" s="91" t="s">
        <v>261</v>
      </c>
      <c r="PVK429" s="91" t="s">
        <v>261</v>
      </c>
      <c r="PVL429" s="91" t="s">
        <v>261</v>
      </c>
      <c r="PVM429" s="91" t="s">
        <v>261</v>
      </c>
      <c r="PVN429" s="91" t="s">
        <v>261</v>
      </c>
      <c r="PVO429" s="91" t="s">
        <v>261</v>
      </c>
      <c r="PVP429" s="91" t="s">
        <v>261</v>
      </c>
      <c r="PVQ429" s="91" t="s">
        <v>261</v>
      </c>
      <c r="PVR429" s="91" t="s">
        <v>261</v>
      </c>
      <c r="PVS429" s="91" t="s">
        <v>261</v>
      </c>
      <c r="PVT429" s="91" t="s">
        <v>261</v>
      </c>
      <c r="PVU429" s="91" t="s">
        <v>261</v>
      </c>
      <c r="PVV429" s="91" t="s">
        <v>261</v>
      </c>
      <c r="PVW429" s="91" t="s">
        <v>261</v>
      </c>
      <c r="PVX429" s="91" t="s">
        <v>261</v>
      </c>
      <c r="PVY429" s="91" t="s">
        <v>261</v>
      </c>
      <c r="PVZ429" s="91" t="s">
        <v>261</v>
      </c>
      <c r="PWA429" s="91" t="s">
        <v>261</v>
      </c>
      <c r="PWB429" s="91" t="s">
        <v>261</v>
      </c>
      <c r="PWC429" s="91" t="s">
        <v>261</v>
      </c>
      <c r="PWD429" s="91" t="s">
        <v>261</v>
      </c>
      <c r="PWE429" s="91" t="s">
        <v>261</v>
      </c>
      <c r="PWF429" s="91" t="s">
        <v>261</v>
      </c>
      <c r="PWG429" s="91" t="s">
        <v>261</v>
      </c>
      <c r="PWH429" s="91" t="s">
        <v>261</v>
      </c>
      <c r="PWI429" s="91" t="s">
        <v>261</v>
      </c>
      <c r="PWJ429" s="91" t="s">
        <v>261</v>
      </c>
      <c r="PWK429" s="91" t="s">
        <v>261</v>
      </c>
      <c r="PWL429" s="91" t="s">
        <v>261</v>
      </c>
      <c r="PWM429" s="91" t="s">
        <v>261</v>
      </c>
      <c r="PWN429" s="91" t="s">
        <v>261</v>
      </c>
      <c r="PWO429" s="91" t="s">
        <v>261</v>
      </c>
      <c r="PWP429" s="91" t="s">
        <v>261</v>
      </c>
      <c r="PWQ429" s="91" t="s">
        <v>261</v>
      </c>
      <c r="PWR429" s="91" t="s">
        <v>261</v>
      </c>
      <c r="PWS429" s="91" t="s">
        <v>261</v>
      </c>
      <c r="PWT429" s="91" t="s">
        <v>261</v>
      </c>
      <c r="PWU429" s="91" t="s">
        <v>261</v>
      </c>
      <c r="PWV429" s="91" t="s">
        <v>261</v>
      </c>
      <c r="PWW429" s="91" t="s">
        <v>261</v>
      </c>
      <c r="PWX429" s="91" t="s">
        <v>261</v>
      </c>
      <c r="PWY429" s="91" t="s">
        <v>261</v>
      </c>
      <c r="PWZ429" s="91" t="s">
        <v>261</v>
      </c>
      <c r="PXA429" s="91" t="s">
        <v>261</v>
      </c>
      <c r="PXB429" s="91" t="s">
        <v>261</v>
      </c>
      <c r="PXC429" s="91" t="s">
        <v>261</v>
      </c>
      <c r="PXD429" s="91" t="s">
        <v>261</v>
      </c>
      <c r="PXE429" s="91" t="s">
        <v>261</v>
      </c>
      <c r="PXF429" s="91" t="s">
        <v>261</v>
      </c>
      <c r="PXG429" s="91" t="s">
        <v>261</v>
      </c>
      <c r="PXH429" s="91" t="s">
        <v>261</v>
      </c>
      <c r="PXI429" s="91" t="s">
        <v>261</v>
      </c>
      <c r="PXJ429" s="91" t="s">
        <v>261</v>
      </c>
      <c r="PXK429" s="91" t="s">
        <v>261</v>
      </c>
      <c r="PXL429" s="91" t="s">
        <v>261</v>
      </c>
      <c r="PXM429" s="91" t="s">
        <v>261</v>
      </c>
      <c r="PXN429" s="91" t="s">
        <v>261</v>
      </c>
      <c r="PXO429" s="91" t="s">
        <v>261</v>
      </c>
      <c r="PXP429" s="91" t="s">
        <v>261</v>
      </c>
      <c r="PXQ429" s="91" t="s">
        <v>261</v>
      </c>
      <c r="PXR429" s="91" t="s">
        <v>261</v>
      </c>
      <c r="PXS429" s="91" t="s">
        <v>261</v>
      </c>
      <c r="PXT429" s="91" t="s">
        <v>261</v>
      </c>
      <c r="PXU429" s="91" t="s">
        <v>261</v>
      </c>
      <c r="PXV429" s="91" t="s">
        <v>261</v>
      </c>
      <c r="PXW429" s="91" t="s">
        <v>261</v>
      </c>
      <c r="PXX429" s="91" t="s">
        <v>261</v>
      </c>
      <c r="PXY429" s="91" t="s">
        <v>261</v>
      </c>
      <c r="PXZ429" s="91" t="s">
        <v>261</v>
      </c>
      <c r="PYA429" s="91" t="s">
        <v>261</v>
      </c>
      <c r="PYB429" s="91" t="s">
        <v>261</v>
      </c>
      <c r="PYC429" s="91" t="s">
        <v>261</v>
      </c>
      <c r="PYD429" s="91" t="s">
        <v>261</v>
      </c>
      <c r="PYE429" s="91" t="s">
        <v>261</v>
      </c>
      <c r="PYF429" s="91" t="s">
        <v>261</v>
      </c>
      <c r="PYG429" s="91" t="s">
        <v>261</v>
      </c>
      <c r="PYH429" s="91" t="s">
        <v>261</v>
      </c>
      <c r="PYI429" s="91" t="s">
        <v>261</v>
      </c>
      <c r="PYJ429" s="91" t="s">
        <v>261</v>
      </c>
      <c r="PYK429" s="91" t="s">
        <v>261</v>
      </c>
      <c r="PYL429" s="91" t="s">
        <v>261</v>
      </c>
      <c r="PYM429" s="91" t="s">
        <v>261</v>
      </c>
      <c r="PYN429" s="91" t="s">
        <v>261</v>
      </c>
      <c r="PYO429" s="91" t="s">
        <v>261</v>
      </c>
      <c r="PYP429" s="91" t="s">
        <v>261</v>
      </c>
      <c r="PYQ429" s="91" t="s">
        <v>261</v>
      </c>
      <c r="PYR429" s="91" t="s">
        <v>261</v>
      </c>
      <c r="PYS429" s="91" t="s">
        <v>261</v>
      </c>
      <c r="PYT429" s="91" t="s">
        <v>261</v>
      </c>
      <c r="PYU429" s="91" t="s">
        <v>261</v>
      </c>
      <c r="PYV429" s="91" t="s">
        <v>261</v>
      </c>
      <c r="PYW429" s="91" t="s">
        <v>261</v>
      </c>
      <c r="PYX429" s="91" t="s">
        <v>261</v>
      </c>
      <c r="PYY429" s="91" t="s">
        <v>261</v>
      </c>
      <c r="PYZ429" s="91" t="s">
        <v>261</v>
      </c>
      <c r="PZA429" s="91" t="s">
        <v>261</v>
      </c>
      <c r="PZB429" s="91" t="s">
        <v>261</v>
      </c>
      <c r="PZC429" s="91" t="s">
        <v>261</v>
      </c>
      <c r="PZD429" s="91" t="s">
        <v>261</v>
      </c>
      <c r="PZE429" s="91" t="s">
        <v>261</v>
      </c>
      <c r="PZF429" s="91" t="s">
        <v>261</v>
      </c>
      <c r="PZG429" s="91" t="s">
        <v>261</v>
      </c>
      <c r="PZH429" s="91" t="s">
        <v>261</v>
      </c>
      <c r="PZI429" s="91" t="s">
        <v>261</v>
      </c>
      <c r="PZJ429" s="91" t="s">
        <v>261</v>
      </c>
      <c r="PZK429" s="91" t="s">
        <v>261</v>
      </c>
      <c r="PZL429" s="91" t="s">
        <v>261</v>
      </c>
      <c r="PZM429" s="91" t="s">
        <v>261</v>
      </c>
      <c r="PZN429" s="91" t="s">
        <v>261</v>
      </c>
      <c r="PZO429" s="91" t="s">
        <v>261</v>
      </c>
      <c r="PZP429" s="91" t="s">
        <v>261</v>
      </c>
      <c r="PZQ429" s="91" t="s">
        <v>261</v>
      </c>
      <c r="PZR429" s="91" t="s">
        <v>261</v>
      </c>
      <c r="PZS429" s="91" t="s">
        <v>261</v>
      </c>
      <c r="PZT429" s="91" t="s">
        <v>261</v>
      </c>
      <c r="PZU429" s="91" t="s">
        <v>261</v>
      </c>
      <c r="PZV429" s="91" t="s">
        <v>261</v>
      </c>
      <c r="PZW429" s="91" t="s">
        <v>261</v>
      </c>
      <c r="PZX429" s="91" t="s">
        <v>261</v>
      </c>
      <c r="PZY429" s="91" t="s">
        <v>261</v>
      </c>
      <c r="PZZ429" s="91" t="s">
        <v>261</v>
      </c>
      <c r="QAA429" s="91" t="s">
        <v>261</v>
      </c>
      <c r="QAB429" s="91" t="s">
        <v>261</v>
      </c>
      <c r="QAC429" s="91" t="s">
        <v>261</v>
      </c>
      <c r="QAD429" s="91" t="s">
        <v>261</v>
      </c>
      <c r="QAE429" s="91" t="s">
        <v>261</v>
      </c>
      <c r="QAF429" s="91" t="s">
        <v>261</v>
      </c>
      <c r="QAG429" s="91" t="s">
        <v>261</v>
      </c>
      <c r="QAH429" s="91" t="s">
        <v>261</v>
      </c>
      <c r="QAI429" s="91" t="s">
        <v>261</v>
      </c>
      <c r="QAJ429" s="91" t="s">
        <v>261</v>
      </c>
      <c r="QAK429" s="91" t="s">
        <v>261</v>
      </c>
      <c r="QAL429" s="91" t="s">
        <v>261</v>
      </c>
      <c r="QAM429" s="91" t="s">
        <v>261</v>
      </c>
      <c r="QAN429" s="91" t="s">
        <v>261</v>
      </c>
      <c r="QAO429" s="91" t="s">
        <v>261</v>
      </c>
      <c r="QAP429" s="91" t="s">
        <v>261</v>
      </c>
      <c r="QAQ429" s="91" t="s">
        <v>261</v>
      </c>
      <c r="QAR429" s="91" t="s">
        <v>261</v>
      </c>
      <c r="QAS429" s="91" t="s">
        <v>261</v>
      </c>
      <c r="QAT429" s="91" t="s">
        <v>261</v>
      </c>
      <c r="QAU429" s="91" t="s">
        <v>261</v>
      </c>
      <c r="QAV429" s="91" t="s">
        <v>261</v>
      </c>
      <c r="QAW429" s="91" t="s">
        <v>261</v>
      </c>
      <c r="QAX429" s="91" t="s">
        <v>261</v>
      </c>
      <c r="QAY429" s="91" t="s">
        <v>261</v>
      </c>
      <c r="QAZ429" s="91" t="s">
        <v>261</v>
      </c>
      <c r="QBA429" s="91" t="s">
        <v>261</v>
      </c>
      <c r="QBB429" s="91" t="s">
        <v>261</v>
      </c>
      <c r="QBC429" s="91" t="s">
        <v>261</v>
      </c>
      <c r="QBD429" s="91" t="s">
        <v>261</v>
      </c>
      <c r="QBE429" s="91" t="s">
        <v>261</v>
      </c>
      <c r="QBF429" s="91" t="s">
        <v>261</v>
      </c>
      <c r="QBG429" s="91" t="s">
        <v>261</v>
      </c>
      <c r="QBH429" s="91" t="s">
        <v>261</v>
      </c>
      <c r="QBI429" s="91" t="s">
        <v>261</v>
      </c>
      <c r="QBJ429" s="91" t="s">
        <v>261</v>
      </c>
      <c r="QBK429" s="91" t="s">
        <v>261</v>
      </c>
      <c r="QBL429" s="91" t="s">
        <v>261</v>
      </c>
      <c r="QBM429" s="91" t="s">
        <v>261</v>
      </c>
      <c r="QBN429" s="91" t="s">
        <v>261</v>
      </c>
      <c r="QBO429" s="91" t="s">
        <v>261</v>
      </c>
      <c r="QBP429" s="91" t="s">
        <v>261</v>
      </c>
      <c r="QBQ429" s="91" t="s">
        <v>261</v>
      </c>
      <c r="QBR429" s="91" t="s">
        <v>261</v>
      </c>
      <c r="QBS429" s="91" t="s">
        <v>261</v>
      </c>
      <c r="QBT429" s="91" t="s">
        <v>261</v>
      </c>
      <c r="QBU429" s="91" t="s">
        <v>261</v>
      </c>
      <c r="QBV429" s="91" t="s">
        <v>261</v>
      </c>
      <c r="QBW429" s="91" t="s">
        <v>261</v>
      </c>
      <c r="QBX429" s="91" t="s">
        <v>261</v>
      </c>
      <c r="QBY429" s="91" t="s">
        <v>261</v>
      </c>
      <c r="QBZ429" s="91" t="s">
        <v>261</v>
      </c>
      <c r="QCA429" s="91" t="s">
        <v>261</v>
      </c>
      <c r="QCB429" s="91" t="s">
        <v>261</v>
      </c>
      <c r="QCC429" s="91" t="s">
        <v>261</v>
      </c>
      <c r="QCD429" s="91" t="s">
        <v>261</v>
      </c>
      <c r="QCE429" s="91" t="s">
        <v>261</v>
      </c>
      <c r="QCF429" s="91" t="s">
        <v>261</v>
      </c>
      <c r="QCG429" s="91" t="s">
        <v>261</v>
      </c>
      <c r="QCH429" s="91" t="s">
        <v>261</v>
      </c>
      <c r="QCI429" s="91" t="s">
        <v>261</v>
      </c>
      <c r="QCJ429" s="91" t="s">
        <v>261</v>
      </c>
      <c r="QCK429" s="91" t="s">
        <v>261</v>
      </c>
      <c r="QCL429" s="91" t="s">
        <v>261</v>
      </c>
      <c r="QCM429" s="91" t="s">
        <v>261</v>
      </c>
      <c r="QCN429" s="91" t="s">
        <v>261</v>
      </c>
      <c r="QCO429" s="91" t="s">
        <v>261</v>
      </c>
      <c r="QCP429" s="91" t="s">
        <v>261</v>
      </c>
      <c r="QCQ429" s="91" t="s">
        <v>261</v>
      </c>
      <c r="QCR429" s="91" t="s">
        <v>261</v>
      </c>
      <c r="QCS429" s="91" t="s">
        <v>261</v>
      </c>
      <c r="QCT429" s="91" t="s">
        <v>261</v>
      </c>
      <c r="QCU429" s="91" t="s">
        <v>261</v>
      </c>
      <c r="QCV429" s="91" t="s">
        <v>261</v>
      </c>
      <c r="QCW429" s="91" t="s">
        <v>261</v>
      </c>
      <c r="QCX429" s="91" t="s">
        <v>261</v>
      </c>
      <c r="QCY429" s="91" t="s">
        <v>261</v>
      </c>
      <c r="QCZ429" s="91" t="s">
        <v>261</v>
      </c>
      <c r="QDA429" s="91" t="s">
        <v>261</v>
      </c>
      <c r="QDB429" s="91" t="s">
        <v>261</v>
      </c>
      <c r="QDC429" s="91" t="s">
        <v>261</v>
      </c>
      <c r="QDD429" s="91" t="s">
        <v>261</v>
      </c>
      <c r="QDE429" s="91" t="s">
        <v>261</v>
      </c>
      <c r="QDF429" s="91" t="s">
        <v>261</v>
      </c>
      <c r="QDG429" s="91" t="s">
        <v>261</v>
      </c>
      <c r="QDH429" s="91" t="s">
        <v>261</v>
      </c>
      <c r="QDI429" s="91" t="s">
        <v>261</v>
      </c>
      <c r="QDJ429" s="91" t="s">
        <v>261</v>
      </c>
      <c r="QDK429" s="91" t="s">
        <v>261</v>
      </c>
      <c r="QDL429" s="91" t="s">
        <v>261</v>
      </c>
      <c r="QDM429" s="91" t="s">
        <v>261</v>
      </c>
      <c r="QDN429" s="91" t="s">
        <v>261</v>
      </c>
      <c r="QDO429" s="91" t="s">
        <v>261</v>
      </c>
      <c r="QDP429" s="91" t="s">
        <v>261</v>
      </c>
      <c r="QDQ429" s="91" t="s">
        <v>261</v>
      </c>
      <c r="QDR429" s="91" t="s">
        <v>261</v>
      </c>
      <c r="QDS429" s="91" t="s">
        <v>261</v>
      </c>
      <c r="QDT429" s="91" t="s">
        <v>261</v>
      </c>
      <c r="QDU429" s="91" t="s">
        <v>261</v>
      </c>
      <c r="QDV429" s="91" t="s">
        <v>261</v>
      </c>
      <c r="QDW429" s="91" t="s">
        <v>261</v>
      </c>
      <c r="QDX429" s="91" t="s">
        <v>261</v>
      </c>
      <c r="QDY429" s="91" t="s">
        <v>261</v>
      </c>
      <c r="QDZ429" s="91" t="s">
        <v>261</v>
      </c>
      <c r="QEA429" s="91" t="s">
        <v>261</v>
      </c>
      <c r="QEB429" s="91" t="s">
        <v>261</v>
      </c>
      <c r="QEC429" s="91" t="s">
        <v>261</v>
      </c>
      <c r="QED429" s="91" t="s">
        <v>261</v>
      </c>
      <c r="QEE429" s="91" t="s">
        <v>261</v>
      </c>
      <c r="QEF429" s="91" t="s">
        <v>261</v>
      </c>
      <c r="QEG429" s="91" t="s">
        <v>261</v>
      </c>
      <c r="QEH429" s="91" t="s">
        <v>261</v>
      </c>
      <c r="QEI429" s="91" t="s">
        <v>261</v>
      </c>
      <c r="QEJ429" s="91" t="s">
        <v>261</v>
      </c>
      <c r="QEK429" s="91" t="s">
        <v>261</v>
      </c>
      <c r="QEL429" s="91" t="s">
        <v>261</v>
      </c>
      <c r="QEM429" s="91" t="s">
        <v>261</v>
      </c>
      <c r="QEN429" s="91" t="s">
        <v>261</v>
      </c>
      <c r="QEO429" s="91" t="s">
        <v>261</v>
      </c>
      <c r="QEP429" s="91" t="s">
        <v>261</v>
      </c>
      <c r="QEQ429" s="91" t="s">
        <v>261</v>
      </c>
      <c r="QER429" s="91" t="s">
        <v>261</v>
      </c>
      <c r="QES429" s="91" t="s">
        <v>261</v>
      </c>
      <c r="QET429" s="91" t="s">
        <v>261</v>
      </c>
      <c r="QEU429" s="91" t="s">
        <v>261</v>
      </c>
      <c r="QEV429" s="91" t="s">
        <v>261</v>
      </c>
      <c r="QEW429" s="91" t="s">
        <v>261</v>
      </c>
      <c r="QEX429" s="91" t="s">
        <v>261</v>
      </c>
      <c r="QEY429" s="91" t="s">
        <v>261</v>
      </c>
      <c r="QEZ429" s="91" t="s">
        <v>261</v>
      </c>
      <c r="QFA429" s="91" t="s">
        <v>261</v>
      </c>
      <c r="QFB429" s="91" t="s">
        <v>261</v>
      </c>
      <c r="QFC429" s="91" t="s">
        <v>261</v>
      </c>
      <c r="QFD429" s="91" t="s">
        <v>261</v>
      </c>
      <c r="QFE429" s="91" t="s">
        <v>261</v>
      </c>
      <c r="QFF429" s="91" t="s">
        <v>261</v>
      </c>
      <c r="QFG429" s="91" t="s">
        <v>261</v>
      </c>
      <c r="QFH429" s="91" t="s">
        <v>261</v>
      </c>
      <c r="QFI429" s="91" t="s">
        <v>261</v>
      </c>
      <c r="QFJ429" s="91" t="s">
        <v>261</v>
      </c>
      <c r="QFK429" s="91" t="s">
        <v>261</v>
      </c>
      <c r="QFL429" s="91" t="s">
        <v>261</v>
      </c>
      <c r="QFM429" s="91" t="s">
        <v>261</v>
      </c>
      <c r="QFN429" s="91" t="s">
        <v>261</v>
      </c>
      <c r="QFO429" s="91" t="s">
        <v>261</v>
      </c>
      <c r="QFP429" s="91" t="s">
        <v>261</v>
      </c>
      <c r="QFQ429" s="91" t="s">
        <v>261</v>
      </c>
      <c r="QFR429" s="91" t="s">
        <v>261</v>
      </c>
      <c r="QFS429" s="91" t="s">
        <v>261</v>
      </c>
      <c r="QFT429" s="91" t="s">
        <v>261</v>
      </c>
      <c r="QFU429" s="91" t="s">
        <v>261</v>
      </c>
      <c r="QFV429" s="91" t="s">
        <v>261</v>
      </c>
      <c r="QFW429" s="91" t="s">
        <v>261</v>
      </c>
      <c r="QFX429" s="91" t="s">
        <v>261</v>
      </c>
      <c r="QFY429" s="91" t="s">
        <v>261</v>
      </c>
      <c r="QFZ429" s="91" t="s">
        <v>261</v>
      </c>
      <c r="QGA429" s="91" t="s">
        <v>261</v>
      </c>
      <c r="QGB429" s="91" t="s">
        <v>261</v>
      </c>
      <c r="QGC429" s="91" t="s">
        <v>261</v>
      </c>
      <c r="QGD429" s="91" t="s">
        <v>261</v>
      </c>
      <c r="QGE429" s="91" t="s">
        <v>261</v>
      </c>
      <c r="QGF429" s="91" t="s">
        <v>261</v>
      </c>
      <c r="QGG429" s="91" t="s">
        <v>261</v>
      </c>
      <c r="QGH429" s="91" t="s">
        <v>261</v>
      </c>
      <c r="QGI429" s="91" t="s">
        <v>261</v>
      </c>
      <c r="QGJ429" s="91" t="s">
        <v>261</v>
      </c>
      <c r="QGK429" s="91" t="s">
        <v>261</v>
      </c>
      <c r="QGL429" s="91" t="s">
        <v>261</v>
      </c>
      <c r="QGM429" s="91" t="s">
        <v>261</v>
      </c>
      <c r="QGN429" s="91" t="s">
        <v>261</v>
      </c>
      <c r="QGO429" s="91" t="s">
        <v>261</v>
      </c>
      <c r="QGP429" s="91" t="s">
        <v>261</v>
      </c>
      <c r="QGQ429" s="91" t="s">
        <v>261</v>
      </c>
      <c r="QGR429" s="91" t="s">
        <v>261</v>
      </c>
      <c r="QGS429" s="91" t="s">
        <v>261</v>
      </c>
      <c r="QGT429" s="91" t="s">
        <v>261</v>
      </c>
      <c r="QGU429" s="91" t="s">
        <v>261</v>
      </c>
      <c r="QGV429" s="91" t="s">
        <v>261</v>
      </c>
      <c r="QGW429" s="91" t="s">
        <v>261</v>
      </c>
      <c r="QGX429" s="91" t="s">
        <v>261</v>
      </c>
      <c r="QGY429" s="91" t="s">
        <v>261</v>
      </c>
      <c r="QGZ429" s="91" t="s">
        <v>261</v>
      </c>
      <c r="QHA429" s="91" t="s">
        <v>261</v>
      </c>
      <c r="QHB429" s="91" t="s">
        <v>261</v>
      </c>
      <c r="QHC429" s="91" t="s">
        <v>261</v>
      </c>
      <c r="QHD429" s="91" t="s">
        <v>261</v>
      </c>
      <c r="QHE429" s="91" t="s">
        <v>261</v>
      </c>
      <c r="QHF429" s="91" t="s">
        <v>261</v>
      </c>
      <c r="QHG429" s="91" t="s">
        <v>261</v>
      </c>
      <c r="QHH429" s="91" t="s">
        <v>261</v>
      </c>
      <c r="QHI429" s="91" t="s">
        <v>261</v>
      </c>
      <c r="QHJ429" s="91" t="s">
        <v>261</v>
      </c>
      <c r="QHK429" s="91" t="s">
        <v>261</v>
      </c>
      <c r="QHL429" s="91" t="s">
        <v>261</v>
      </c>
      <c r="QHM429" s="91" t="s">
        <v>261</v>
      </c>
      <c r="QHN429" s="91" t="s">
        <v>261</v>
      </c>
      <c r="QHO429" s="91" t="s">
        <v>261</v>
      </c>
      <c r="QHP429" s="91" t="s">
        <v>261</v>
      </c>
      <c r="QHQ429" s="91" t="s">
        <v>261</v>
      </c>
      <c r="QHR429" s="91" t="s">
        <v>261</v>
      </c>
      <c r="QHS429" s="91" t="s">
        <v>261</v>
      </c>
      <c r="QHT429" s="91" t="s">
        <v>261</v>
      </c>
      <c r="QHU429" s="91" t="s">
        <v>261</v>
      </c>
      <c r="QHV429" s="91" t="s">
        <v>261</v>
      </c>
      <c r="QHW429" s="91" t="s">
        <v>261</v>
      </c>
      <c r="QHX429" s="91" t="s">
        <v>261</v>
      </c>
      <c r="QHY429" s="91" t="s">
        <v>261</v>
      </c>
      <c r="QHZ429" s="91" t="s">
        <v>261</v>
      </c>
      <c r="QIA429" s="91" t="s">
        <v>261</v>
      </c>
      <c r="QIB429" s="91" t="s">
        <v>261</v>
      </c>
      <c r="QIC429" s="91" t="s">
        <v>261</v>
      </c>
      <c r="QID429" s="91" t="s">
        <v>261</v>
      </c>
      <c r="QIE429" s="91" t="s">
        <v>261</v>
      </c>
      <c r="QIF429" s="91" t="s">
        <v>261</v>
      </c>
      <c r="QIG429" s="91" t="s">
        <v>261</v>
      </c>
      <c r="QIH429" s="91" t="s">
        <v>261</v>
      </c>
      <c r="QII429" s="91" t="s">
        <v>261</v>
      </c>
      <c r="QIJ429" s="91" t="s">
        <v>261</v>
      </c>
      <c r="QIK429" s="91" t="s">
        <v>261</v>
      </c>
      <c r="QIL429" s="91" t="s">
        <v>261</v>
      </c>
      <c r="QIM429" s="91" t="s">
        <v>261</v>
      </c>
      <c r="QIN429" s="91" t="s">
        <v>261</v>
      </c>
      <c r="QIO429" s="91" t="s">
        <v>261</v>
      </c>
      <c r="QIP429" s="91" t="s">
        <v>261</v>
      </c>
      <c r="QIQ429" s="91" t="s">
        <v>261</v>
      </c>
      <c r="QIR429" s="91" t="s">
        <v>261</v>
      </c>
      <c r="QIS429" s="91" t="s">
        <v>261</v>
      </c>
      <c r="QIT429" s="91" t="s">
        <v>261</v>
      </c>
      <c r="QIU429" s="91" t="s">
        <v>261</v>
      </c>
      <c r="QIV429" s="91" t="s">
        <v>261</v>
      </c>
      <c r="QIW429" s="91" t="s">
        <v>261</v>
      </c>
      <c r="QIX429" s="91" t="s">
        <v>261</v>
      </c>
      <c r="QIY429" s="91" t="s">
        <v>261</v>
      </c>
      <c r="QIZ429" s="91" t="s">
        <v>261</v>
      </c>
      <c r="QJA429" s="91" t="s">
        <v>261</v>
      </c>
      <c r="QJB429" s="91" t="s">
        <v>261</v>
      </c>
      <c r="QJC429" s="91" t="s">
        <v>261</v>
      </c>
      <c r="QJD429" s="91" t="s">
        <v>261</v>
      </c>
      <c r="QJE429" s="91" t="s">
        <v>261</v>
      </c>
      <c r="QJF429" s="91" t="s">
        <v>261</v>
      </c>
      <c r="QJG429" s="91" t="s">
        <v>261</v>
      </c>
      <c r="QJH429" s="91" t="s">
        <v>261</v>
      </c>
      <c r="QJI429" s="91" t="s">
        <v>261</v>
      </c>
      <c r="QJJ429" s="91" t="s">
        <v>261</v>
      </c>
      <c r="QJK429" s="91" t="s">
        <v>261</v>
      </c>
      <c r="QJL429" s="91" t="s">
        <v>261</v>
      </c>
      <c r="QJM429" s="91" t="s">
        <v>261</v>
      </c>
      <c r="QJN429" s="91" t="s">
        <v>261</v>
      </c>
      <c r="QJO429" s="91" t="s">
        <v>261</v>
      </c>
      <c r="QJP429" s="91" t="s">
        <v>261</v>
      </c>
      <c r="QJQ429" s="91" t="s">
        <v>261</v>
      </c>
      <c r="QJR429" s="91" t="s">
        <v>261</v>
      </c>
      <c r="QJS429" s="91" t="s">
        <v>261</v>
      </c>
      <c r="QJT429" s="91" t="s">
        <v>261</v>
      </c>
      <c r="QJU429" s="91" t="s">
        <v>261</v>
      </c>
      <c r="QJV429" s="91" t="s">
        <v>261</v>
      </c>
      <c r="QJW429" s="91" t="s">
        <v>261</v>
      </c>
      <c r="QJX429" s="91" t="s">
        <v>261</v>
      </c>
      <c r="QJY429" s="91" t="s">
        <v>261</v>
      </c>
      <c r="QJZ429" s="91" t="s">
        <v>261</v>
      </c>
      <c r="QKA429" s="91" t="s">
        <v>261</v>
      </c>
      <c r="QKB429" s="91" t="s">
        <v>261</v>
      </c>
      <c r="QKC429" s="91" t="s">
        <v>261</v>
      </c>
      <c r="QKD429" s="91" t="s">
        <v>261</v>
      </c>
      <c r="QKE429" s="91" t="s">
        <v>261</v>
      </c>
      <c r="QKF429" s="91" t="s">
        <v>261</v>
      </c>
      <c r="QKG429" s="91" t="s">
        <v>261</v>
      </c>
      <c r="QKH429" s="91" t="s">
        <v>261</v>
      </c>
      <c r="QKI429" s="91" t="s">
        <v>261</v>
      </c>
      <c r="QKJ429" s="91" t="s">
        <v>261</v>
      </c>
      <c r="QKK429" s="91" t="s">
        <v>261</v>
      </c>
      <c r="QKL429" s="91" t="s">
        <v>261</v>
      </c>
      <c r="QKM429" s="91" t="s">
        <v>261</v>
      </c>
      <c r="QKN429" s="91" t="s">
        <v>261</v>
      </c>
      <c r="QKO429" s="91" t="s">
        <v>261</v>
      </c>
      <c r="QKP429" s="91" t="s">
        <v>261</v>
      </c>
      <c r="QKQ429" s="91" t="s">
        <v>261</v>
      </c>
      <c r="QKR429" s="91" t="s">
        <v>261</v>
      </c>
      <c r="QKS429" s="91" t="s">
        <v>261</v>
      </c>
      <c r="QKT429" s="91" t="s">
        <v>261</v>
      </c>
      <c r="QKU429" s="91" t="s">
        <v>261</v>
      </c>
      <c r="QKV429" s="91" t="s">
        <v>261</v>
      </c>
      <c r="QKW429" s="91" t="s">
        <v>261</v>
      </c>
      <c r="QKX429" s="91" t="s">
        <v>261</v>
      </c>
      <c r="QKY429" s="91" t="s">
        <v>261</v>
      </c>
      <c r="QKZ429" s="91" t="s">
        <v>261</v>
      </c>
      <c r="QLA429" s="91" t="s">
        <v>261</v>
      </c>
      <c r="QLB429" s="91" t="s">
        <v>261</v>
      </c>
      <c r="QLC429" s="91" t="s">
        <v>261</v>
      </c>
      <c r="QLD429" s="91" t="s">
        <v>261</v>
      </c>
      <c r="QLE429" s="91" t="s">
        <v>261</v>
      </c>
      <c r="QLF429" s="91" t="s">
        <v>261</v>
      </c>
      <c r="QLG429" s="91" t="s">
        <v>261</v>
      </c>
      <c r="QLH429" s="91" t="s">
        <v>261</v>
      </c>
      <c r="QLI429" s="91" t="s">
        <v>261</v>
      </c>
      <c r="QLJ429" s="91" t="s">
        <v>261</v>
      </c>
      <c r="QLK429" s="91" t="s">
        <v>261</v>
      </c>
      <c r="QLL429" s="91" t="s">
        <v>261</v>
      </c>
      <c r="QLM429" s="91" t="s">
        <v>261</v>
      </c>
      <c r="QLN429" s="91" t="s">
        <v>261</v>
      </c>
      <c r="QLO429" s="91" t="s">
        <v>261</v>
      </c>
      <c r="QLP429" s="91" t="s">
        <v>261</v>
      </c>
      <c r="QLQ429" s="91" t="s">
        <v>261</v>
      </c>
      <c r="QLR429" s="91" t="s">
        <v>261</v>
      </c>
      <c r="QLS429" s="91" t="s">
        <v>261</v>
      </c>
      <c r="QLT429" s="91" t="s">
        <v>261</v>
      </c>
      <c r="QLU429" s="91" t="s">
        <v>261</v>
      </c>
      <c r="QLV429" s="91" t="s">
        <v>261</v>
      </c>
      <c r="QLW429" s="91" t="s">
        <v>261</v>
      </c>
      <c r="QLX429" s="91" t="s">
        <v>261</v>
      </c>
      <c r="QLY429" s="91" t="s">
        <v>261</v>
      </c>
      <c r="QLZ429" s="91" t="s">
        <v>261</v>
      </c>
      <c r="QMA429" s="91" t="s">
        <v>261</v>
      </c>
      <c r="QMB429" s="91" t="s">
        <v>261</v>
      </c>
      <c r="QMC429" s="91" t="s">
        <v>261</v>
      </c>
      <c r="QMD429" s="91" t="s">
        <v>261</v>
      </c>
      <c r="QME429" s="91" t="s">
        <v>261</v>
      </c>
      <c r="QMF429" s="91" t="s">
        <v>261</v>
      </c>
      <c r="QMG429" s="91" t="s">
        <v>261</v>
      </c>
      <c r="QMH429" s="91" t="s">
        <v>261</v>
      </c>
      <c r="QMI429" s="91" t="s">
        <v>261</v>
      </c>
      <c r="QMJ429" s="91" t="s">
        <v>261</v>
      </c>
      <c r="QMK429" s="91" t="s">
        <v>261</v>
      </c>
      <c r="QML429" s="91" t="s">
        <v>261</v>
      </c>
      <c r="QMM429" s="91" t="s">
        <v>261</v>
      </c>
      <c r="QMN429" s="91" t="s">
        <v>261</v>
      </c>
      <c r="QMO429" s="91" t="s">
        <v>261</v>
      </c>
      <c r="QMP429" s="91" t="s">
        <v>261</v>
      </c>
      <c r="QMQ429" s="91" t="s">
        <v>261</v>
      </c>
      <c r="QMR429" s="91" t="s">
        <v>261</v>
      </c>
      <c r="QMS429" s="91" t="s">
        <v>261</v>
      </c>
      <c r="QMT429" s="91" t="s">
        <v>261</v>
      </c>
      <c r="QMU429" s="91" t="s">
        <v>261</v>
      </c>
      <c r="QMV429" s="91" t="s">
        <v>261</v>
      </c>
      <c r="QMW429" s="91" t="s">
        <v>261</v>
      </c>
      <c r="QMX429" s="91" t="s">
        <v>261</v>
      </c>
      <c r="QMY429" s="91" t="s">
        <v>261</v>
      </c>
      <c r="QMZ429" s="91" t="s">
        <v>261</v>
      </c>
      <c r="QNA429" s="91" t="s">
        <v>261</v>
      </c>
      <c r="QNB429" s="91" t="s">
        <v>261</v>
      </c>
      <c r="QNC429" s="91" t="s">
        <v>261</v>
      </c>
      <c r="QND429" s="91" t="s">
        <v>261</v>
      </c>
      <c r="QNE429" s="91" t="s">
        <v>261</v>
      </c>
      <c r="QNF429" s="91" t="s">
        <v>261</v>
      </c>
      <c r="QNG429" s="91" t="s">
        <v>261</v>
      </c>
      <c r="QNH429" s="91" t="s">
        <v>261</v>
      </c>
      <c r="QNI429" s="91" t="s">
        <v>261</v>
      </c>
      <c r="QNJ429" s="91" t="s">
        <v>261</v>
      </c>
      <c r="QNK429" s="91" t="s">
        <v>261</v>
      </c>
      <c r="QNL429" s="91" t="s">
        <v>261</v>
      </c>
      <c r="QNM429" s="91" t="s">
        <v>261</v>
      </c>
      <c r="QNN429" s="91" t="s">
        <v>261</v>
      </c>
      <c r="QNO429" s="91" t="s">
        <v>261</v>
      </c>
      <c r="QNP429" s="91" t="s">
        <v>261</v>
      </c>
      <c r="QNQ429" s="91" t="s">
        <v>261</v>
      </c>
      <c r="QNR429" s="91" t="s">
        <v>261</v>
      </c>
      <c r="QNS429" s="91" t="s">
        <v>261</v>
      </c>
      <c r="QNT429" s="91" t="s">
        <v>261</v>
      </c>
      <c r="QNU429" s="91" t="s">
        <v>261</v>
      </c>
      <c r="QNV429" s="91" t="s">
        <v>261</v>
      </c>
      <c r="QNW429" s="91" t="s">
        <v>261</v>
      </c>
      <c r="QNX429" s="91" t="s">
        <v>261</v>
      </c>
      <c r="QNY429" s="91" t="s">
        <v>261</v>
      </c>
      <c r="QNZ429" s="91" t="s">
        <v>261</v>
      </c>
      <c r="QOA429" s="91" t="s">
        <v>261</v>
      </c>
      <c r="QOB429" s="91" t="s">
        <v>261</v>
      </c>
      <c r="QOC429" s="91" t="s">
        <v>261</v>
      </c>
      <c r="QOD429" s="91" t="s">
        <v>261</v>
      </c>
      <c r="QOE429" s="91" t="s">
        <v>261</v>
      </c>
      <c r="QOF429" s="91" t="s">
        <v>261</v>
      </c>
      <c r="QOG429" s="91" t="s">
        <v>261</v>
      </c>
      <c r="QOH429" s="91" t="s">
        <v>261</v>
      </c>
      <c r="QOI429" s="91" t="s">
        <v>261</v>
      </c>
      <c r="QOJ429" s="91" t="s">
        <v>261</v>
      </c>
      <c r="QOK429" s="91" t="s">
        <v>261</v>
      </c>
      <c r="QOL429" s="91" t="s">
        <v>261</v>
      </c>
      <c r="QOM429" s="91" t="s">
        <v>261</v>
      </c>
      <c r="QON429" s="91" t="s">
        <v>261</v>
      </c>
      <c r="QOO429" s="91" t="s">
        <v>261</v>
      </c>
      <c r="QOP429" s="91" t="s">
        <v>261</v>
      </c>
      <c r="QOQ429" s="91" t="s">
        <v>261</v>
      </c>
      <c r="QOR429" s="91" t="s">
        <v>261</v>
      </c>
      <c r="QOS429" s="91" t="s">
        <v>261</v>
      </c>
      <c r="QOT429" s="91" t="s">
        <v>261</v>
      </c>
      <c r="QOU429" s="91" t="s">
        <v>261</v>
      </c>
      <c r="QOV429" s="91" t="s">
        <v>261</v>
      </c>
      <c r="QOW429" s="91" t="s">
        <v>261</v>
      </c>
      <c r="QOX429" s="91" t="s">
        <v>261</v>
      </c>
      <c r="QOY429" s="91" t="s">
        <v>261</v>
      </c>
      <c r="QOZ429" s="91" t="s">
        <v>261</v>
      </c>
      <c r="QPA429" s="91" t="s">
        <v>261</v>
      </c>
      <c r="QPB429" s="91" t="s">
        <v>261</v>
      </c>
      <c r="QPC429" s="91" t="s">
        <v>261</v>
      </c>
      <c r="QPD429" s="91" t="s">
        <v>261</v>
      </c>
      <c r="QPE429" s="91" t="s">
        <v>261</v>
      </c>
      <c r="QPF429" s="91" t="s">
        <v>261</v>
      </c>
      <c r="QPG429" s="91" t="s">
        <v>261</v>
      </c>
      <c r="QPH429" s="91" t="s">
        <v>261</v>
      </c>
      <c r="QPI429" s="91" t="s">
        <v>261</v>
      </c>
      <c r="QPJ429" s="91" t="s">
        <v>261</v>
      </c>
      <c r="QPK429" s="91" t="s">
        <v>261</v>
      </c>
      <c r="QPL429" s="91" t="s">
        <v>261</v>
      </c>
      <c r="QPM429" s="91" t="s">
        <v>261</v>
      </c>
      <c r="QPN429" s="91" t="s">
        <v>261</v>
      </c>
      <c r="QPO429" s="91" t="s">
        <v>261</v>
      </c>
      <c r="QPP429" s="91" t="s">
        <v>261</v>
      </c>
      <c r="QPQ429" s="91" t="s">
        <v>261</v>
      </c>
      <c r="QPR429" s="91" t="s">
        <v>261</v>
      </c>
      <c r="QPS429" s="91" t="s">
        <v>261</v>
      </c>
      <c r="QPT429" s="91" t="s">
        <v>261</v>
      </c>
      <c r="QPU429" s="91" t="s">
        <v>261</v>
      </c>
      <c r="QPV429" s="91" t="s">
        <v>261</v>
      </c>
      <c r="QPW429" s="91" t="s">
        <v>261</v>
      </c>
      <c r="QPX429" s="91" t="s">
        <v>261</v>
      </c>
      <c r="QPY429" s="91" t="s">
        <v>261</v>
      </c>
      <c r="QPZ429" s="91" t="s">
        <v>261</v>
      </c>
      <c r="QQA429" s="91" t="s">
        <v>261</v>
      </c>
      <c r="QQB429" s="91" t="s">
        <v>261</v>
      </c>
      <c r="QQC429" s="91" t="s">
        <v>261</v>
      </c>
      <c r="QQD429" s="91" t="s">
        <v>261</v>
      </c>
      <c r="QQE429" s="91" t="s">
        <v>261</v>
      </c>
      <c r="QQF429" s="91" t="s">
        <v>261</v>
      </c>
      <c r="QQG429" s="91" t="s">
        <v>261</v>
      </c>
      <c r="QQH429" s="91" t="s">
        <v>261</v>
      </c>
      <c r="QQI429" s="91" t="s">
        <v>261</v>
      </c>
      <c r="QQJ429" s="91" t="s">
        <v>261</v>
      </c>
      <c r="QQK429" s="91" t="s">
        <v>261</v>
      </c>
      <c r="QQL429" s="91" t="s">
        <v>261</v>
      </c>
      <c r="QQM429" s="91" t="s">
        <v>261</v>
      </c>
      <c r="QQN429" s="91" t="s">
        <v>261</v>
      </c>
      <c r="QQO429" s="91" t="s">
        <v>261</v>
      </c>
      <c r="QQP429" s="91" t="s">
        <v>261</v>
      </c>
      <c r="QQQ429" s="91" t="s">
        <v>261</v>
      </c>
      <c r="QQR429" s="91" t="s">
        <v>261</v>
      </c>
      <c r="QQS429" s="91" t="s">
        <v>261</v>
      </c>
      <c r="QQT429" s="91" t="s">
        <v>261</v>
      </c>
      <c r="QQU429" s="91" t="s">
        <v>261</v>
      </c>
      <c r="QQV429" s="91" t="s">
        <v>261</v>
      </c>
      <c r="QQW429" s="91" t="s">
        <v>261</v>
      </c>
      <c r="QQX429" s="91" t="s">
        <v>261</v>
      </c>
      <c r="QQY429" s="91" t="s">
        <v>261</v>
      </c>
      <c r="QQZ429" s="91" t="s">
        <v>261</v>
      </c>
      <c r="QRA429" s="91" t="s">
        <v>261</v>
      </c>
      <c r="QRB429" s="91" t="s">
        <v>261</v>
      </c>
      <c r="QRC429" s="91" t="s">
        <v>261</v>
      </c>
      <c r="QRD429" s="91" t="s">
        <v>261</v>
      </c>
      <c r="QRE429" s="91" t="s">
        <v>261</v>
      </c>
      <c r="QRF429" s="91" t="s">
        <v>261</v>
      </c>
      <c r="QRG429" s="91" t="s">
        <v>261</v>
      </c>
      <c r="QRH429" s="91" t="s">
        <v>261</v>
      </c>
      <c r="QRI429" s="91" t="s">
        <v>261</v>
      </c>
      <c r="QRJ429" s="91" t="s">
        <v>261</v>
      </c>
      <c r="QRK429" s="91" t="s">
        <v>261</v>
      </c>
      <c r="QRL429" s="91" t="s">
        <v>261</v>
      </c>
      <c r="QRM429" s="91" t="s">
        <v>261</v>
      </c>
      <c r="QRN429" s="91" t="s">
        <v>261</v>
      </c>
      <c r="QRO429" s="91" t="s">
        <v>261</v>
      </c>
      <c r="QRP429" s="91" t="s">
        <v>261</v>
      </c>
      <c r="QRQ429" s="91" t="s">
        <v>261</v>
      </c>
      <c r="QRR429" s="91" t="s">
        <v>261</v>
      </c>
      <c r="QRS429" s="91" t="s">
        <v>261</v>
      </c>
      <c r="QRT429" s="91" t="s">
        <v>261</v>
      </c>
      <c r="QRU429" s="91" t="s">
        <v>261</v>
      </c>
      <c r="QRV429" s="91" t="s">
        <v>261</v>
      </c>
      <c r="QRW429" s="91" t="s">
        <v>261</v>
      </c>
      <c r="QRX429" s="91" t="s">
        <v>261</v>
      </c>
      <c r="QRY429" s="91" t="s">
        <v>261</v>
      </c>
      <c r="QRZ429" s="91" t="s">
        <v>261</v>
      </c>
      <c r="QSA429" s="91" t="s">
        <v>261</v>
      </c>
      <c r="QSB429" s="91" t="s">
        <v>261</v>
      </c>
      <c r="QSC429" s="91" t="s">
        <v>261</v>
      </c>
      <c r="QSD429" s="91" t="s">
        <v>261</v>
      </c>
      <c r="QSE429" s="91" t="s">
        <v>261</v>
      </c>
      <c r="QSF429" s="91" t="s">
        <v>261</v>
      </c>
      <c r="QSG429" s="91" t="s">
        <v>261</v>
      </c>
      <c r="QSH429" s="91" t="s">
        <v>261</v>
      </c>
      <c r="QSI429" s="91" t="s">
        <v>261</v>
      </c>
      <c r="QSJ429" s="91" t="s">
        <v>261</v>
      </c>
      <c r="QSK429" s="91" t="s">
        <v>261</v>
      </c>
      <c r="QSL429" s="91" t="s">
        <v>261</v>
      </c>
      <c r="QSM429" s="91" t="s">
        <v>261</v>
      </c>
      <c r="QSN429" s="91" t="s">
        <v>261</v>
      </c>
      <c r="QSO429" s="91" t="s">
        <v>261</v>
      </c>
      <c r="QSP429" s="91" t="s">
        <v>261</v>
      </c>
      <c r="QSQ429" s="91" t="s">
        <v>261</v>
      </c>
      <c r="QSR429" s="91" t="s">
        <v>261</v>
      </c>
      <c r="QSS429" s="91" t="s">
        <v>261</v>
      </c>
      <c r="QST429" s="91" t="s">
        <v>261</v>
      </c>
      <c r="QSU429" s="91" t="s">
        <v>261</v>
      </c>
      <c r="QSV429" s="91" t="s">
        <v>261</v>
      </c>
      <c r="QSW429" s="91" t="s">
        <v>261</v>
      </c>
      <c r="QSX429" s="91" t="s">
        <v>261</v>
      </c>
      <c r="QSY429" s="91" t="s">
        <v>261</v>
      </c>
      <c r="QSZ429" s="91" t="s">
        <v>261</v>
      </c>
      <c r="QTA429" s="91" t="s">
        <v>261</v>
      </c>
      <c r="QTB429" s="91" t="s">
        <v>261</v>
      </c>
      <c r="QTC429" s="91" t="s">
        <v>261</v>
      </c>
      <c r="QTD429" s="91" t="s">
        <v>261</v>
      </c>
      <c r="QTE429" s="91" t="s">
        <v>261</v>
      </c>
      <c r="QTF429" s="91" t="s">
        <v>261</v>
      </c>
      <c r="QTG429" s="91" t="s">
        <v>261</v>
      </c>
      <c r="QTH429" s="91" t="s">
        <v>261</v>
      </c>
      <c r="QTI429" s="91" t="s">
        <v>261</v>
      </c>
      <c r="QTJ429" s="91" t="s">
        <v>261</v>
      </c>
      <c r="QTK429" s="91" t="s">
        <v>261</v>
      </c>
      <c r="QTL429" s="91" t="s">
        <v>261</v>
      </c>
      <c r="QTM429" s="91" t="s">
        <v>261</v>
      </c>
      <c r="QTN429" s="91" t="s">
        <v>261</v>
      </c>
      <c r="QTO429" s="91" t="s">
        <v>261</v>
      </c>
      <c r="QTP429" s="91" t="s">
        <v>261</v>
      </c>
      <c r="QTQ429" s="91" t="s">
        <v>261</v>
      </c>
      <c r="QTR429" s="91" t="s">
        <v>261</v>
      </c>
      <c r="QTS429" s="91" t="s">
        <v>261</v>
      </c>
      <c r="QTT429" s="91" t="s">
        <v>261</v>
      </c>
      <c r="QTU429" s="91" t="s">
        <v>261</v>
      </c>
      <c r="QTV429" s="91" t="s">
        <v>261</v>
      </c>
      <c r="QTW429" s="91" t="s">
        <v>261</v>
      </c>
      <c r="QTX429" s="91" t="s">
        <v>261</v>
      </c>
      <c r="QTY429" s="91" t="s">
        <v>261</v>
      </c>
      <c r="QTZ429" s="91" t="s">
        <v>261</v>
      </c>
      <c r="QUA429" s="91" t="s">
        <v>261</v>
      </c>
      <c r="QUB429" s="91" t="s">
        <v>261</v>
      </c>
      <c r="QUC429" s="91" t="s">
        <v>261</v>
      </c>
      <c r="QUD429" s="91" t="s">
        <v>261</v>
      </c>
      <c r="QUE429" s="91" t="s">
        <v>261</v>
      </c>
      <c r="QUF429" s="91" t="s">
        <v>261</v>
      </c>
      <c r="QUG429" s="91" t="s">
        <v>261</v>
      </c>
      <c r="QUH429" s="91" t="s">
        <v>261</v>
      </c>
      <c r="QUI429" s="91" t="s">
        <v>261</v>
      </c>
      <c r="QUJ429" s="91" t="s">
        <v>261</v>
      </c>
      <c r="QUK429" s="91" t="s">
        <v>261</v>
      </c>
      <c r="QUL429" s="91" t="s">
        <v>261</v>
      </c>
      <c r="QUM429" s="91" t="s">
        <v>261</v>
      </c>
      <c r="QUN429" s="91" t="s">
        <v>261</v>
      </c>
      <c r="QUO429" s="91" t="s">
        <v>261</v>
      </c>
      <c r="QUP429" s="91" t="s">
        <v>261</v>
      </c>
      <c r="QUQ429" s="91" t="s">
        <v>261</v>
      </c>
      <c r="QUR429" s="91" t="s">
        <v>261</v>
      </c>
      <c r="QUS429" s="91" t="s">
        <v>261</v>
      </c>
      <c r="QUT429" s="91" t="s">
        <v>261</v>
      </c>
      <c r="QUU429" s="91" t="s">
        <v>261</v>
      </c>
      <c r="QUV429" s="91" t="s">
        <v>261</v>
      </c>
      <c r="QUW429" s="91" t="s">
        <v>261</v>
      </c>
      <c r="QUX429" s="91" t="s">
        <v>261</v>
      </c>
      <c r="QUY429" s="91" t="s">
        <v>261</v>
      </c>
      <c r="QUZ429" s="91" t="s">
        <v>261</v>
      </c>
      <c r="QVA429" s="91" t="s">
        <v>261</v>
      </c>
      <c r="QVB429" s="91" t="s">
        <v>261</v>
      </c>
      <c r="QVC429" s="91" t="s">
        <v>261</v>
      </c>
      <c r="QVD429" s="91" t="s">
        <v>261</v>
      </c>
      <c r="QVE429" s="91" t="s">
        <v>261</v>
      </c>
      <c r="QVF429" s="91" t="s">
        <v>261</v>
      </c>
      <c r="QVG429" s="91" t="s">
        <v>261</v>
      </c>
      <c r="QVH429" s="91" t="s">
        <v>261</v>
      </c>
      <c r="QVI429" s="91" t="s">
        <v>261</v>
      </c>
      <c r="QVJ429" s="91" t="s">
        <v>261</v>
      </c>
      <c r="QVK429" s="91" t="s">
        <v>261</v>
      </c>
      <c r="QVL429" s="91" t="s">
        <v>261</v>
      </c>
      <c r="QVM429" s="91" t="s">
        <v>261</v>
      </c>
      <c r="QVN429" s="91" t="s">
        <v>261</v>
      </c>
      <c r="QVO429" s="91" t="s">
        <v>261</v>
      </c>
      <c r="QVP429" s="91" t="s">
        <v>261</v>
      </c>
      <c r="QVQ429" s="91" t="s">
        <v>261</v>
      </c>
      <c r="QVR429" s="91" t="s">
        <v>261</v>
      </c>
      <c r="QVS429" s="91" t="s">
        <v>261</v>
      </c>
      <c r="QVT429" s="91" t="s">
        <v>261</v>
      </c>
      <c r="QVU429" s="91" t="s">
        <v>261</v>
      </c>
      <c r="QVV429" s="91" t="s">
        <v>261</v>
      </c>
      <c r="QVW429" s="91" t="s">
        <v>261</v>
      </c>
      <c r="QVX429" s="91" t="s">
        <v>261</v>
      </c>
      <c r="QVY429" s="91" t="s">
        <v>261</v>
      </c>
      <c r="QVZ429" s="91" t="s">
        <v>261</v>
      </c>
      <c r="QWA429" s="91" t="s">
        <v>261</v>
      </c>
      <c r="QWB429" s="91" t="s">
        <v>261</v>
      </c>
      <c r="QWC429" s="91" t="s">
        <v>261</v>
      </c>
      <c r="QWD429" s="91" t="s">
        <v>261</v>
      </c>
      <c r="QWE429" s="91" t="s">
        <v>261</v>
      </c>
      <c r="QWF429" s="91" t="s">
        <v>261</v>
      </c>
      <c r="QWG429" s="91" t="s">
        <v>261</v>
      </c>
      <c r="QWH429" s="91" t="s">
        <v>261</v>
      </c>
      <c r="QWI429" s="91" t="s">
        <v>261</v>
      </c>
      <c r="QWJ429" s="91" t="s">
        <v>261</v>
      </c>
      <c r="QWK429" s="91" t="s">
        <v>261</v>
      </c>
      <c r="QWL429" s="91" t="s">
        <v>261</v>
      </c>
      <c r="QWM429" s="91" t="s">
        <v>261</v>
      </c>
      <c r="QWN429" s="91" t="s">
        <v>261</v>
      </c>
      <c r="QWO429" s="91" t="s">
        <v>261</v>
      </c>
      <c r="QWP429" s="91" t="s">
        <v>261</v>
      </c>
      <c r="QWQ429" s="91" t="s">
        <v>261</v>
      </c>
      <c r="QWR429" s="91" t="s">
        <v>261</v>
      </c>
      <c r="QWS429" s="91" t="s">
        <v>261</v>
      </c>
      <c r="QWT429" s="91" t="s">
        <v>261</v>
      </c>
      <c r="QWU429" s="91" t="s">
        <v>261</v>
      </c>
      <c r="QWV429" s="91" t="s">
        <v>261</v>
      </c>
      <c r="QWW429" s="91" t="s">
        <v>261</v>
      </c>
      <c r="QWX429" s="91" t="s">
        <v>261</v>
      </c>
      <c r="QWY429" s="91" t="s">
        <v>261</v>
      </c>
      <c r="QWZ429" s="91" t="s">
        <v>261</v>
      </c>
      <c r="QXA429" s="91" t="s">
        <v>261</v>
      </c>
      <c r="QXB429" s="91" t="s">
        <v>261</v>
      </c>
      <c r="QXC429" s="91" t="s">
        <v>261</v>
      </c>
      <c r="QXD429" s="91" t="s">
        <v>261</v>
      </c>
      <c r="QXE429" s="91" t="s">
        <v>261</v>
      </c>
      <c r="QXF429" s="91" t="s">
        <v>261</v>
      </c>
      <c r="QXG429" s="91" t="s">
        <v>261</v>
      </c>
      <c r="QXH429" s="91" t="s">
        <v>261</v>
      </c>
      <c r="QXI429" s="91" t="s">
        <v>261</v>
      </c>
      <c r="QXJ429" s="91" t="s">
        <v>261</v>
      </c>
      <c r="QXK429" s="91" t="s">
        <v>261</v>
      </c>
      <c r="QXL429" s="91" t="s">
        <v>261</v>
      </c>
      <c r="QXM429" s="91" t="s">
        <v>261</v>
      </c>
      <c r="QXN429" s="91" t="s">
        <v>261</v>
      </c>
      <c r="QXO429" s="91" t="s">
        <v>261</v>
      </c>
      <c r="QXP429" s="91" t="s">
        <v>261</v>
      </c>
      <c r="QXQ429" s="91" t="s">
        <v>261</v>
      </c>
      <c r="QXR429" s="91" t="s">
        <v>261</v>
      </c>
      <c r="QXS429" s="91" t="s">
        <v>261</v>
      </c>
      <c r="QXT429" s="91" t="s">
        <v>261</v>
      </c>
      <c r="QXU429" s="91" t="s">
        <v>261</v>
      </c>
      <c r="QXV429" s="91" t="s">
        <v>261</v>
      </c>
      <c r="QXW429" s="91" t="s">
        <v>261</v>
      </c>
      <c r="QXX429" s="91" t="s">
        <v>261</v>
      </c>
      <c r="QXY429" s="91" t="s">
        <v>261</v>
      </c>
      <c r="QXZ429" s="91" t="s">
        <v>261</v>
      </c>
      <c r="QYA429" s="91" t="s">
        <v>261</v>
      </c>
      <c r="QYB429" s="91" t="s">
        <v>261</v>
      </c>
      <c r="QYC429" s="91" t="s">
        <v>261</v>
      </c>
      <c r="QYD429" s="91" t="s">
        <v>261</v>
      </c>
      <c r="QYE429" s="91" t="s">
        <v>261</v>
      </c>
      <c r="QYF429" s="91" t="s">
        <v>261</v>
      </c>
      <c r="QYG429" s="91" t="s">
        <v>261</v>
      </c>
      <c r="QYH429" s="91" t="s">
        <v>261</v>
      </c>
      <c r="QYI429" s="91" t="s">
        <v>261</v>
      </c>
      <c r="QYJ429" s="91" t="s">
        <v>261</v>
      </c>
      <c r="QYK429" s="91" t="s">
        <v>261</v>
      </c>
      <c r="QYL429" s="91" t="s">
        <v>261</v>
      </c>
      <c r="QYM429" s="91" t="s">
        <v>261</v>
      </c>
      <c r="QYN429" s="91" t="s">
        <v>261</v>
      </c>
      <c r="QYO429" s="91" t="s">
        <v>261</v>
      </c>
      <c r="QYP429" s="91" t="s">
        <v>261</v>
      </c>
      <c r="QYQ429" s="91" t="s">
        <v>261</v>
      </c>
      <c r="QYR429" s="91" t="s">
        <v>261</v>
      </c>
      <c r="QYS429" s="91" t="s">
        <v>261</v>
      </c>
      <c r="QYT429" s="91" t="s">
        <v>261</v>
      </c>
      <c r="QYU429" s="91" t="s">
        <v>261</v>
      </c>
      <c r="QYV429" s="91" t="s">
        <v>261</v>
      </c>
      <c r="QYW429" s="91" t="s">
        <v>261</v>
      </c>
      <c r="QYX429" s="91" t="s">
        <v>261</v>
      </c>
      <c r="QYY429" s="91" t="s">
        <v>261</v>
      </c>
      <c r="QYZ429" s="91" t="s">
        <v>261</v>
      </c>
      <c r="QZA429" s="91" t="s">
        <v>261</v>
      </c>
      <c r="QZB429" s="91" t="s">
        <v>261</v>
      </c>
      <c r="QZC429" s="91" t="s">
        <v>261</v>
      </c>
      <c r="QZD429" s="91" t="s">
        <v>261</v>
      </c>
      <c r="QZE429" s="91" t="s">
        <v>261</v>
      </c>
      <c r="QZF429" s="91" t="s">
        <v>261</v>
      </c>
      <c r="QZG429" s="91" t="s">
        <v>261</v>
      </c>
      <c r="QZH429" s="91" t="s">
        <v>261</v>
      </c>
      <c r="QZI429" s="91" t="s">
        <v>261</v>
      </c>
      <c r="QZJ429" s="91" t="s">
        <v>261</v>
      </c>
      <c r="QZK429" s="91" t="s">
        <v>261</v>
      </c>
      <c r="QZL429" s="91" t="s">
        <v>261</v>
      </c>
      <c r="QZM429" s="91" t="s">
        <v>261</v>
      </c>
      <c r="QZN429" s="91" t="s">
        <v>261</v>
      </c>
      <c r="QZO429" s="91" t="s">
        <v>261</v>
      </c>
      <c r="QZP429" s="91" t="s">
        <v>261</v>
      </c>
      <c r="QZQ429" s="91" t="s">
        <v>261</v>
      </c>
      <c r="QZR429" s="91" t="s">
        <v>261</v>
      </c>
      <c r="QZS429" s="91" t="s">
        <v>261</v>
      </c>
      <c r="QZT429" s="91" t="s">
        <v>261</v>
      </c>
      <c r="QZU429" s="91" t="s">
        <v>261</v>
      </c>
      <c r="QZV429" s="91" t="s">
        <v>261</v>
      </c>
      <c r="QZW429" s="91" t="s">
        <v>261</v>
      </c>
      <c r="QZX429" s="91" t="s">
        <v>261</v>
      </c>
      <c r="QZY429" s="91" t="s">
        <v>261</v>
      </c>
      <c r="QZZ429" s="91" t="s">
        <v>261</v>
      </c>
      <c r="RAA429" s="91" t="s">
        <v>261</v>
      </c>
      <c r="RAB429" s="91" t="s">
        <v>261</v>
      </c>
      <c r="RAC429" s="91" t="s">
        <v>261</v>
      </c>
      <c r="RAD429" s="91" t="s">
        <v>261</v>
      </c>
      <c r="RAE429" s="91" t="s">
        <v>261</v>
      </c>
      <c r="RAF429" s="91" t="s">
        <v>261</v>
      </c>
      <c r="RAG429" s="91" t="s">
        <v>261</v>
      </c>
      <c r="RAH429" s="91" t="s">
        <v>261</v>
      </c>
      <c r="RAI429" s="91" t="s">
        <v>261</v>
      </c>
      <c r="RAJ429" s="91" t="s">
        <v>261</v>
      </c>
      <c r="RAK429" s="91" t="s">
        <v>261</v>
      </c>
      <c r="RAL429" s="91" t="s">
        <v>261</v>
      </c>
      <c r="RAM429" s="91" t="s">
        <v>261</v>
      </c>
      <c r="RAN429" s="91" t="s">
        <v>261</v>
      </c>
      <c r="RAO429" s="91" t="s">
        <v>261</v>
      </c>
      <c r="RAP429" s="91" t="s">
        <v>261</v>
      </c>
      <c r="RAQ429" s="91" t="s">
        <v>261</v>
      </c>
      <c r="RAR429" s="91" t="s">
        <v>261</v>
      </c>
      <c r="RAS429" s="91" t="s">
        <v>261</v>
      </c>
      <c r="RAT429" s="91" t="s">
        <v>261</v>
      </c>
      <c r="RAU429" s="91" t="s">
        <v>261</v>
      </c>
      <c r="RAV429" s="91" t="s">
        <v>261</v>
      </c>
      <c r="RAW429" s="91" t="s">
        <v>261</v>
      </c>
      <c r="RAX429" s="91" t="s">
        <v>261</v>
      </c>
      <c r="RAY429" s="91" t="s">
        <v>261</v>
      </c>
      <c r="RAZ429" s="91" t="s">
        <v>261</v>
      </c>
      <c r="RBA429" s="91" t="s">
        <v>261</v>
      </c>
      <c r="RBB429" s="91" t="s">
        <v>261</v>
      </c>
      <c r="RBC429" s="91" t="s">
        <v>261</v>
      </c>
      <c r="RBD429" s="91" t="s">
        <v>261</v>
      </c>
      <c r="RBE429" s="91" t="s">
        <v>261</v>
      </c>
      <c r="RBF429" s="91" t="s">
        <v>261</v>
      </c>
      <c r="RBG429" s="91" t="s">
        <v>261</v>
      </c>
      <c r="RBH429" s="91" t="s">
        <v>261</v>
      </c>
      <c r="RBI429" s="91" t="s">
        <v>261</v>
      </c>
      <c r="RBJ429" s="91" t="s">
        <v>261</v>
      </c>
      <c r="RBK429" s="91" t="s">
        <v>261</v>
      </c>
      <c r="RBL429" s="91" t="s">
        <v>261</v>
      </c>
      <c r="RBM429" s="91" t="s">
        <v>261</v>
      </c>
      <c r="RBN429" s="91" t="s">
        <v>261</v>
      </c>
      <c r="RBO429" s="91" t="s">
        <v>261</v>
      </c>
      <c r="RBP429" s="91" t="s">
        <v>261</v>
      </c>
      <c r="RBQ429" s="91" t="s">
        <v>261</v>
      </c>
      <c r="RBR429" s="91" t="s">
        <v>261</v>
      </c>
      <c r="RBS429" s="91" t="s">
        <v>261</v>
      </c>
      <c r="RBT429" s="91" t="s">
        <v>261</v>
      </c>
      <c r="RBU429" s="91" t="s">
        <v>261</v>
      </c>
      <c r="RBV429" s="91" t="s">
        <v>261</v>
      </c>
      <c r="RBW429" s="91" t="s">
        <v>261</v>
      </c>
      <c r="RBX429" s="91" t="s">
        <v>261</v>
      </c>
      <c r="RBY429" s="91" t="s">
        <v>261</v>
      </c>
      <c r="RBZ429" s="91" t="s">
        <v>261</v>
      </c>
      <c r="RCA429" s="91" t="s">
        <v>261</v>
      </c>
      <c r="RCB429" s="91" t="s">
        <v>261</v>
      </c>
      <c r="RCC429" s="91" t="s">
        <v>261</v>
      </c>
      <c r="RCD429" s="91" t="s">
        <v>261</v>
      </c>
      <c r="RCE429" s="91" t="s">
        <v>261</v>
      </c>
      <c r="RCF429" s="91" t="s">
        <v>261</v>
      </c>
      <c r="RCG429" s="91" t="s">
        <v>261</v>
      </c>
      <c r="RCH429" s="91" t="s">
        <v>261</v>
      </c>
      <c r="RCI429" s="91" t="s">
        <v>261</v>
      </c>
      <c r="RCJ429" s="91" t="s">
        <v>261</v>
      </c>
      <c r="RCK429" s="91" t="s">
        <v>261</v>
      </c>
      <c r="RCL429" s="91" t="s">
        <v>261</v>
      </c>
      <c r="RCM429" s="91" t="s">
        <v>261</v>
      </c>
      <c r="RCN429" s="91" t="s">
        <v>261</v>
      </c>
      <c r="RCO429" s="91" t="s">
        <v>261</v>
      </c>
      <c r="RCP429" s="91" t="s">
        <v>261</v>
      </c>
      <c r="RCQ429" s="91" t="s">
        <v>261</v>
      </c>
      <c r="RCR429" s="91" t="s">
        <v>261</v>
      </c>
      <c r="RCS429" s="91" t="s">
        <v>261</v>
      </c>
      <c r="RCT429" s="91" t="s">
        <v>261</v>
      </c>
      <c r="RCU429" s="91" t="s">
        <v>261</v>
      </c>
      <c r="RCV429" s="91" t="s">
        <v>261</v>
      </c>
      <c r="RCW429" s="91" t="s">
        <v>261</v>
      </c>
      <c r="RCX429" s="91" t="s">
        <v>261</v>
      </c>
      <c r="RCY429" s="91" t="s">
        <v>261</v>
      </c>
      <c r="RCZ429" s="91" t="s">
        <v>261</v>
      </c>
      <c r="RDA429" s="91" t="s">
        <v>261</v>
      </c>
      <c r="RDB429" s="91" t="s">
        <v>261</v>
      </c>
      <c r="RDC429" s="91" t="s">
        <v>261</v>
      </c>
      <c r="RDD429" s="91" t="s">
        <v>261</v>
      </c>
      <c r="RDE429" s="91" t="s">
        <v>261</v>
      </c>
      <c r="RDF429" s="91" t="s">
        <v>261</v>
      </c>
      <c r="RDG429" s="91" t="s">
        <v>261</v>
      </c>
      <c r="RDH429" s="91" t="s">
        <v>261</v>
      </c>
      <c r="RDI429" s="91" t="s">
        <v>261</v>
      </c>
      <c r="RDJ429" s="91" t="s">
        <v>261</v>
      </c>
      <c r="RDK429" s="91" t="s">
        <v>261</v>
      </c>
      <c r="RDL429" s="91" t="s">
        <v>261</v>
      </c>
      <c r="RDM429" s="91" t="s">
        <v>261</v>
      </c>
      <c r="RDN429" s="91" t="s">
        <v>261</v>
      </c>
      <c r="RDO429" s="91" t="s">
        <v>261</v>
      </c>
      <c r="RDP429" s="91" t="s">
        <v>261</v>
      </c>
      <c r="RDQ429" s="91" t="s">
        <v>261</v>
      </c>
      <c r="RDR429" s="91" t="s">
        <v>261</v>
      </c>
      <c r="RDS429" s="91" t="s">
        <v>261</v>
      </c>
      <c r="RDT429" s="91" t="s">
        <v>261</v>
      </c>
      <c r="RDU429" s="91" t="s">
        <v>261</v>
      </c>
      <c r="RDV429" s="91" t="s">
        <v>261</v>
      </c>
      <c r="RDW429" s="91" t="s">
        <v>261</v>
      </c>
      <c r="RDX429" s="91" t="s">
        <v>261</v>
      </c>
      <c r="RDY429" s="91" t="s">
        <v>261</v>
      </c>
      <c r="RDZ429" s="91" t="s">
        <v>261</v>
      </c>
      <c r="REA429" s="91" t="s">
        <v>261</v>
      </c>
      <c r="REB429" s="91" t="s">
        <v>261</v>
      </c>
      <c r="REC429" s="91" t="s">
        <v>261</v>
      </c>
      <c r="RED429" s="91" t="s">
        <v>261</v>
      </c>
      <c r="REE429" s="91" t="s">
        <v>261</v>
      </c>
      <c r="REF429" s="91" t="s">
        <v>261</v>
      </c>
      <c r="REG429" s="91" t="s">
        <v>261</v>
      </c>
      <c r="REH429" s="91" t="s">
        <v>261</v>
      </c>
      <c r="REI429" s="91" t="s">
        <v>261</v>
      </c>
      <c r="REJ429" s="91" t="s">
        <v>261</v>
      </c>
      <c r="REK429" s="91" t="s">
        <v>261</v>
      </c>
      <c r="REL429" s="91" t="s">
        <v>261</v>
      </c>
      <c r="REM429" s="91" t="s">
        <v>261</v>
      </c>
      <c r="REN429" s="91" t="s">
        <v>261</v>
      </c>
      <c r="REO429" s="91" t="s">
        <v>261</v>
      </c>
      <c r="REP429" s="91" t="s">
        <v>261</v>
      </c>
      <c r="REQ429" s="91" t="s">
        <v>261</v>
      </c>
      <c r="RER429" s="91" t="s">
        <v>261</v>
      </c>
      <c r="RES429" s="91" t="s">
        <v>261</v>
      </c>
      <c r="RET429" s="91" t="s">
        <v>261</v>
      </c>
      <c r="REU429" s="91" t="s">
        <v>261</v>
      </c>
      <c r="REV429" s="91" t="s">
        <v>261</v>
      </c>
      <c r="REW429" s="91" t="s">
        <v>261</v>
      </c>
      <c r="REX429" s="91" t="s">
        <v>261</v>
      </c>
      <c r="REY429" s="91" t="s">
        <v>261</v>
      </c>
      <c r="REZ429" s="91" t="s">
        <v>261</v>
      </c>
      <c r="RFA429" s="91" t="s">
        <v>261</v>
      </c>
      <c r="RFB429" s="91" t="s">
        <v>261</v>
      </c>
      <c r="RFC429" s="91" t="s">
        <v>261</v>
      </c>
      <c r="RFD429" s="91" t="s">
        <v>261</v>
      </c>
      <c r="RFE429" s="91" t="s">
        <v>261</v>
      </c>
      <c r="RFF429" s="91" t="s">
        <v>261</v>
      </c>
      <c r="RFG429" s="91" t="s">
        <v>261</v>
      </c>
      <c r="RFH429" s="91" t="s">
        <v>261</v>
      </c>
      <c r="RFI429" s="91" t="s">
        <v>261</v>
      </c>
      <c r="RFJ429" s="91" t="s">
        <v>261</v>
      </c>
      <c r="RFK429" s="91" t="s">
        <v>261</v>
      </c>
      <c r="RFL429" s="91" t="s">
        <v>261</v>
      </c>
      <c r="RFM429" s="91" t="s">
        <v>261</v>
      </c>
      <c r="RFN429" s="91" t="s">
        <v>261</v>
      </c>
      <c r="RFO429" s="91" t="s">
        <v>261</v>
      </c>
      <c r="RFP429" s="91" t="s">
        <v>261</v>
      </c>
      <c r="RFQ429" s="91" t="s">
        <v>261</v>
      </c>
      <c r="RFR429" s="91" t="s">
        <v>261</v>
      </c>
      <c r="RFS429" s="91" t="s">
        <v>261</v>
      </c>
      <c r="RFT429" s="91" t="s">
        <v>261</v>
      </c>
      <c r="RFU429" s="91" t="s">
        <v>261</v>
      </c>
      <c r="RFV429" s="91" t="s">
        <v>261</v>
      </c>
      <c r="RFW429" s="91" t="s">
        <v>261</v>
      </c>
      <c r="RFX429" s="91" t="s">
        <v>261</v>
      </c>
      <c r="RFY429" s="91" t="s">
        <v>261</v>
      </c>
      <c r="RFZ429" s="91" t="s">
        <v>261</v>
      </c>
      <c r="RGA429" s="91" t="s">
        <v>261</v>
      </c>
      <c r="RGB429" s="91" t="s">
        <v>261</v>
      </c>
      <c r="RGC429" s="91" t="s">
        <v>261</v>
      </c>
      <c r="RGD429" s="91" t="s">
        <v>261</v>
      </c>
      <c r="RGE429" s="91" t="s">
        <v>261</v>
      </c>
      <c r="RGF429" s="91" t="s">
        <v>261</v>
      </c>
      <c r="RGG429" s="91" t="s">
        <v>261</v>
      </c>
      <c r="RGH429" s="91" t="s">
        <v>261</v>
      </c>
      <c r="RGI429" s="91" t="s">
        <v>261</v>
      </c>
      <c r="RGJ429" s="91" t="s">
        <v>261</v>
      </c>
      <c r="RGK429" s="91" t="s">
        <v>261</v>
      </c>
      <c r="RGL429" s="91" t="s">
        <v>261</v>
      </c>
      <c r="RGM429" s="91" t="s">
        <v>261</v>
      </c>
      <c r="RGN429" s="91" t="s">
        <v>261</v>
      </c>
      <c r="RGO429" s="91" t="s">
        <v>261</v>
      </c>
      <c r="RGP429" s="91" t="s">
        <v>261</v>
      </c>
      <c r="RGQ429" s="91" t="s">
        <v>261</v>
      </c>
      <c r="RGR429" s="91" t="s">
        <v>261</v>
      </c>
      <c r="RGS429" s="91" t="s">
        <v>261</v>
      </c>
      <c r="RGT429" s="91" t="s">
        <v>261</v>
      </c>
      <c r="RGU429" s="91" t="s">
        <v>261</v>
      </c>
      <c r="RGV429" s="91" t="s">
        <v>261</v>
      </c>
      <c r="RGW429" s="91" t="s">
        <v>261</v>
      </c>
      <c r="RGX429" s="91" t="s">
        <v>261</v>
      </c>
      <c r="RGY429" s="91" t="s">
        <v>261</v>
      </c>
      <c r="RGZ429" s="91" t="s">
        <v>261</v>
      </c>
      <c r="RHA429" s="91" t="s">
        <v>261</v>
      </c>
      <c r="RHB429" s="91" t="s">
        <v>261</v>
      </c>
      <c r="RHC429" s="91" t="s">
        <v>261</v>
      </c>
      <c r="RHD429" s="91" t="s">
        <v>261</v>
      </c>
      <c r="RHE429" s="91" t="s">
        <v>261</v>
      </c>
      <c r="RHF429" s="91" t="s">
        <v>261</v>
      </c>
      <c r="RHG429" s="91" t="s">
        <v>261</v>
      </c>
      <c r="RHH429" s="91" t="s">
        <v>261</v>
      </c>
      <c r="RHI429" s="91" t="s">
        <v>261</v>
      </c>
      <c r="RHJ429" s="91" t="s">
        <v>261</v>
      </c>
      <c r="RHK429" s="91" t="s">
        <v>261</v>
      </c>
      <c r="RHL429" s="91" t="s">
        <v>261</v>
      </c>
      <c r="RHM429" s="91" t="s">
        <v>261</v>
      </c>
      <c r="RHN429" s="91" t="s">
        <v>261</v>
      </c>
      <c r="RHO429" s="91" t="s">
        <v>261</v>
      </c>
      <c r="RHP429" s="91" t="s">
        <v>261</v>
      </c>
      <c r="RHQ429" s="91" t="s">
        <v>261</v>
      </c>
      <c r="RHR429" s="91" t="s">
        <v>261</v>
      </c>
      <c r="RHS429" s="91" t="s">
        <v>261</v>
      </c>
      <c r="RHT429" s="91" t="s">
        <v>261</v>
      </c>
      <c r="RHU429" s="91" t="s">
        <v>261</v>
      </c>
      <c r="RHV429" s="91" t="s">
        <v>261</v>
      </c>
      <c r="RHW429" s="91" t="s">
        <v>261</v>
      </c>
      <c r="RHX429" s="91" t="s">
        <v>261</v>
      </c>
      <c r="RHY429" s="91" t="s">
        <v>261</v>
      </c>
      <c r="RHZ429" s="91" t="s">
        <v>261</v>
      </c>
      <c r="RIA429" s="91" t="s">
        <v>261</v>
      </c>
      <c r="RIB429" s="91" t="s">
        <v>261</v>
      </c>
      <c r="RIC429" s="91" t="s">
        <v>261</v>
      </c>
      <c r="RID429" s="91" t="s">
        <v>261</v>
      </c>
      <c r="RIE429" s="91" t="s">
        <v>261</v>
      </c>
      <c r="RIF429" s="91" t="s">
        <v>261</v>
      </c>
      <c r="RIG429" s="91" t="s">
        <v>261</v>
      </c>
      <c r="RIH429" s="91" t="s">
        <v>261</v>
      </c>
      <c r="RII429" s="91" t="s">
        <v>261</v>
      </c>
      <c r="RIJ429" s="91" t="s">
        <v>261</v>
      </c>
      <c r="RIK429" s="91" t="s">
        <v>261</v>
      </c>
      <c r="RIL429" s="91" t="s">
        <v>261</v>
      </c>
      <c r="RIM429" s="91" t="s">
        <v>261</v>
      </c>
      <c r="RIN429" s="91" t="s">
        <v>261</v>
      </c>
      <c r="RIO429" s="91" t="s">
        <v>261</v>
      </c>
      <c r="RIP429" s="91" t="s">
        <v>261</v>
      </c>
      <c r="RIQ429" s="91" t="s">
        <v>261</v>
      </c>
      <c r="RIR429" s="91" t="s">
        <v>261</v>
      </c>
      <c r="RIS429" s="91" t="s">
        <v>261</v>
      </c>
      <c r="RIT429" s="91" t="s">
        <v>261</v>
      </c>
      <c r="RIU429" s="91" t="s">
        <v>261</v>
      </c>
      <c r="RIV429" s="91" t="s">
        <v>261</v>
      </c>
      <c r="RIW429" s="91" t="s">
        <v>261</v>
      </c>
      <c r="RIX429" s="91" t="s">
        <v>261</v>
      </c>
      <c r="RIY429" s="91" t="s">
        <v>261</v>
      </c>
      <c r="RIZ429" s="91" t="s">
        <v>261</v>
      </c>
      <c r="RJA429" s="91" t="s">
        <v>261</v>
      </c>
      <c r="RJB429" s="91" t="s">
        <v>261</v>
      </c>
      <c r="RJC429" s="91" t="s">
        <v>261</v>
      </c>
      <c r="RJD429" s="91" t="s">
        <v>261</v>
      </c>
      <c r="RJE429" s="91" t="s">
        <v>261</v>
      </c>
      <c r="RJF429" s="91" t="s">
        <v>261</v>
      </c>
      <c r="RJG429" s="91" t="s">
        <v>261</v>
      </c>
      <c r="RJH429" s="91" t="s">
        <v>261</v>
      </c>
      <c r="RJI429" s="91" t="s">
        <v>261</v>
      </c>
      <c r="RJJ429" s="91" t="s">
        <v>261</v>
      </c>
      <c r="RJK429" s="91" t="s">
        <v>261</v>
      </c>
      <c r="RJL429" s="91" t="s">
        <v>261</v>
      </c>
      <c r="RJM429" s="91" t="s">
        <v>261</v>
      </c>
      <c r="RJN429" s="91" t="s">
        <v>261</v>
      </c>
      <c r="RJO429" s="91" t="s">
        <v>261</v>
      </c>
      <c r="RJP429" s="91" t="s">
        <v>261</v>
      </c>
      <c r="RJQ429" s="91" t="s">
        <v>261</v>
      </c>
      <c r="RJR429" s="91" t="s">
        <v>261</v>
      </c>
      <c r="RJS429" s="91" t="s">
        <v>261</v>
      </c>
      <c r="RJT429" s="91" t="s">
        <v>261</v>
      </c>
      <c r="RJU429" s="91" t="s">
        <v>261</v>
      </c>
      <c r="RJV429" s="91" t="s">
        <v>261</v>
      </c>
      <c r="RJW429" s="91" t="s">
        <v>261</v>
      </c>
      <c r="RJX429" s="91" t="s">
        <v>261</v>
      </c>
      <c r="RJY429" s="91" t="s">
        <v>261</v>
      </c>
      <c r="RJZ429" s="91" t="s">
        <v>261</v>
      </c>
      <c r="RKA429" s="91" t="s">
        <v>261</v>
      </c>
      <c r="RKB429" s="91" t="s">
        <v>261</v>
      </c>
      <c r="RKC429" s="91" t="s">
        <v>261</v>
      </c>
      <c r="RKD429" s="91" t="s">
        <v>261</v>
      </c>
      <c r="RKE429" s="91" t="s">
        <v>261</v>
      </c>
      <c r="RKF429" s="91" t="s">
        <v>261</v>
      </c>
      <c r="RKG429" s="91" t="s">
        <v>261</v>
      </c>
      <c r="RKH429" s="91" t="s">
        <v>261</v>
      </c>
      <c r="RKI429" s="91" t="s">
        <v>261</v>
      </c>
      <c r="RKJ429" s="91" t="s">
        <v>261</v>
      </c>
      <c r="RKK429" s="91" t="s">
        <v>261</v>
      </c>
      <c r="RKL429" s="91" t="s">
        <v>261</v>
      </c>
      <c r="RKM429" s="91" t="s">
        <v>261</v>
      </c>
      <c r="RKN429" s="91" t="s">
        <v>261</v>
      </c>
      <c r="RKO429" s="91" t="s">
        <v>261</v>
      </c>
      <c r="RKP429" s="91" t="s">
        <v>261</v>
      </c>
      <c r="RKQ429" s="91" t="s">
        <v>261</v>
      </c>
      <c r="RKR429" s="91" t="s">
        <v>261</v>
      </c>
      <c r="RKS429" s="91" t="s">
        <v>261</v>
      </c>
      <c r="RKT429" s="91" t="s">
        <v>261</v>
      </c>
      <c r="RKU429" s="91" t="s">
        <v>261</v>
      </c>
      <c r="RKV429" s="91" t="s">
        <v>261</v>
      </c>
      <c r="RKW429" s="91" t="s">
        <v>261</v>
      </c>
      <c r="RKX429" s="91" t="s">
        <v>261</v>
      </c>
      <c r="RKY429" s="91" t="s">
        <v>261</v>
      </c>
      <c r="RKZ429" s="91" t="s">
        <v>261</v>
      </c>
      <c r="RLA429" s="91" t="s">
        <v>261</v>
      </c>
      <c r="RLB429" s="91" t="s">
        <v>261</v>
      </c>
      <c r="RLC429" s="91" t="s">
        <v>261</v>
      </c>
      <c r="RLD429" s="91" t="s">
        <v>261</v>
      </c>
      <c r="RLE429" s="91" t="s">
        <v>261</v>
      </c>
      <c r="RLF429" s="91" t="s">
        <v>261</v>
      </c>
      <c r="RLG429" s="91" t="s">
        <v>261</v>
      </c>
      <c r="RLH429" s="91" t="s">
        <v>261</v>
      </c>
      <c r="RLI429" s="91" t="s">
        <v>261</v>
      </c>
      <c r="RLJ429" s="91" t="s">
        <v>261</v>
      </c>
      <c r="RLK429" s="91" t="s">
        <v>261</v>
      </c>
      <c r="RLL429" s="91" t="s">
        <v>261</v>
      </c>
      <c r="RLM429" s="91" t="s">
        <v>261</v>
      </c>
      <c r="RLN429" s="91" t="s">
        <v>261</v>
      </c>
      <c r="RLO429" s="91" t="s">
        <v>261</v>
      </c>
      <c r="RLP429" s="91" t="s">
        <v>261</v>
      </c>
      <c r="RLQ429" s="91" t="s">
        <v>261</v>
      </c>
      <c r="RLR429" s="91" t="s">
        <v>261</v>
      </c>
      <c r="RLS429" s="91" t="s">
        <v>261</v>
      </c>
      <c r="RLT429" s="91" t="s">
        <v>261</v>
      </c>
      <c r="RLU429" s="91" t="s">
        <v>261</v>
      </c>
      <c r="RLV429" s="91" t="s">
        <v>261</v>
      </c>
      <c r="RLW429" s="91" t="s">
        <v>261</v>
      </c>
      <c r="RLX429" s="91" t="s">
        <v>261</v>
      </c>
      <c r="RLY429" s="91" t="s">
        <v>261</v>
      </c>
      <c r="RLZ429" s="91" t="s">
        <v>261</v>
      </c>
      <c r="RMA429" s="91" t="s">
        <v>261</v>
      </c>
      <c r="RMB429" s="91" t="s">
        <v>261</v>
      </c>
      <c r="RMC429" s="91" t="s">
        <v>261</v>
      </c>
      <c r="RMD429" s="91" t="s">
        <v>261</v>
      </c>
      <c r="RME429" s="91" t="s">
        <v>261</v>
      </c>
      <c r="RMF429" s="91" t="s">
        <v>261</v>
      </c>
      <c r="RMG429" s="91" t="s">
        <v>261</v>
      </c>
      <c r="RMH429" s="91" t="s">
        <v>261</v>
      </c>
      <c r="RMI429" s="91" t="s">
        <v>261</v>
      </c>
      <c r="RMJ429" s="91" t="s">
        <v>261</v>
      </c>
      <c r="RMK429" s="91" t="s">
        <v>261</v>
      </c>
      <c r="RML429" s="91" t="s">
        <v>261</v>
      </c>
      <c r="RMM429" s="91" t="s">
        <v>261</v>
      </c>
      <c r="RMN429" s="91" t="s">
        <v>261</v>
      </c>
      <c r="RMO429" s="91" t="s">
        <v>261</v>
      </c>
      <c r="RMP429" s="91" t="s">
        <v>261</v>
      </c>
      <c r="RMQ429" s="91" t="s">
        <v>261</v>
      </c>
      <c r="RMR429" s="91" t="s">
        <v>261</v>
      </c>
      <c r="RMS429" s="91" t="s">
        <v>261</v>
      </c>
      <c r="RMT429" s="91" t="s">
        <v>261</v>
      </c>
      <c r="RMU429" s="91" t="s">
        <v>261</v>
      </c>
      <c r="RMV429" s="91" t="s">
        <v>261</v>
      </c>
      <c r="RMW429" s="91" t="s">
        <v>261</v>
      </c>
      <c r="RMX429" s="91" t="s">
        <v>261</v>
      </c>
      <c r="RMY429" s="91" t="s">
        <v>261</v>
      </c>
      <c r="RMZ429" s="91" t="s">
        <v>261</v>
      </c>
      <c r="RNA429" s="91" t="s">
        <v>261</v>
      </c>
      <c r="RNB429" s="91" t="s">
        <v>261</v>
      </c>
      <c r="RNC429" s="91" t="s">
        <v>261</v>
      </c>
      <c r="RND429" s="91" t="s">
        <v>261</v>
      </c>
      <c r="RNE429" s="91" t="s">
        <v>261</v>
      </c>
      <c r="RNF429" s="91" t="s">
        <v>261</v>
      </c>
      <c r="RNG429" s="91" t="s">
        <v>261</v>
      </c>
      <c r="RNH429" s="91" t="s">
        <v>261</v>
      </c>
      <c r="RNI429" s="91" t="s">
        <v>261</v>
      </c>
      <c r="RNJ429" s="91" t="s">
        <v>261</v>
      </c>
      <c r="RNK429" s="91" t="s">
        <v>261</v>
      </c>
      <c r="RNL429" s="91" t="s">
        <v>261</v>
      </c>
      <c r="RNM429" s="91" t="s">
        <v>261</v>
      </c>
      <c r="RNN429" s="91" t="s">
        <v>261</v>
      </c>
      <c r="RNO429" s="91" t="s">
        <v>261</v>
      </c>
      <c r="RNP429" s="91" t="s">
        <v>261</v>
      </c>
      <c r="RNQ429" s="91" t="s">
        <v>261</v>
      </c>
      <c r="RNR429" s="91" t="s">
        <v>261</v>
      </c>
      <c r="RNS429" s="91" t="s">
        <v>261</v>
      </c>
      <c r="RNT429" s="91" t="s">
        <v>261</v>
      </c>
      <c r="RNU429" s="91" t="s">
        <v>261</v>
      </c>
      <c r="RNV429" s="91" t="s">
        <v>261</v>
      </c>
      <c r="RNW429" s="91" t="s">
        <v>261</v>
      </c>
      <c r="RNX429" s="91" t="s">
        <v>261</v>
      </c>
      <c r="RNY429" s="91" t="s">
        <v>261</v>
      </c>
      <c r="RNZ429" s="91" t="s">
        <v>261</v>
      </c>
      <c r="ROA429" s="91" t="s">
        <v>261</v>
      </c>
      <c r="ROB429" s="91" t="s">
        <v>261</v>
      </c>
      <c r="ROC429" s="91" t="s">
        <v>261</v>
      </c>
      <c r="ROD429" s="91" t="s">
        <v>261</v>
      </c>
      <c r="ROE429" s="91" t="s">
        <v>261</v>
      </c>
      <c r="ROF429" s="91" t="s">
        <v>261</v>
      </c>
      <c r="ROG429" s="91" t="s">
        <v>261</v>
      </c>
      <c r="ROH429" s="91" t="s">
        <v>261</v>
      </c>
      <c r="ROI429" s="91" t="s">
        <v>261</v>
      </c>
      <c r="ROJ429" s="91" t="s">
        <v>261</v>
      </c>
      <c r="ROK429" s="91" t="s">
        <v>261</v>
      </c>
      <c r="ROL429" s="91" t="s">
        <v>261</v>
      </c>
      <c r="ROM429" s="91" t="s">
        <v>261</v>
      </c>
      <c r="RON429" s="91" t="s">
        <v>261</v>
      </c>
      <c r="ROO429" s="91" t="s">
        <v>261</v>
      </c>
      <c r="ROP429" s="91" t="s">
        <v>261</v>
      </c>
      <c r="ROQ429" s="91" t="s">
        <v>261</v>
      </c>
      <c r="ROR429" s="91" t="s">
        <v>261</v>
      </c>
      <c r="ROS429" s="91" t="s">
        <v>261</v>
      </c>
      <c r="ROT429" s="91" t="s">
        <v>261</v>
      </c>
      <c r="ROU429" s="91" t="s">
        <v>261</v>
      </c>
      <c r="ROV429" s="91" t="s">
        <v>261</v>
      </c>
      <c r="ROW429" s="91" t="s">
        <v>261</v>
      </c>
      <c r="ROX429" s="91" t="s">
        <v>261</v>
      </c>
      <c r="ROY429" s="91" t="s">
        <v>261</v>
      </c>
      <c r="ROZ429" s="91" t="s">
        <v>261</v>
      </c>
      <c r="RPA429" s="91" t="s">
        <v>261</v>
      </c>
      <c r="RPB429" s="91" t="s">
        <v>261</v>
      </c>
      <c r="RPC429" s="91" t="s">
        <v>261</v>
      </c>
      <c r="RPD429" s="91" t="s">
        <v>261</v>
      </c>
      <c r="RPE429" s="91" t="s">
        <v>261</v>
      </c>
      <c r="RPF429" s="91" t="s">
        <v>261</v>
      </c>
      <c r="RPG429" s="91" t="s">
        <v>261</v>
      </c>
      <c r="RPH429" s="91" t="s">
        <v>261</v>
      </c>
      <c r="RPI429" s="91" t="s">
        <v>261</v>
      </c>
      <c r="RPJ429" s="91" t="s">
        <v>261</v>
      </c>
      <c r="RPK429" s="91" t="s">
        <v>261</v>
      </c>
      <c r="RPL429" s="91" t="s">
        <v>261</v>
      </c>
      <c r="RPM429" s="91" t="s">
        <v>261</v>
      </c>
      <c r="RPN429" s="91" t="s">
        <v>261</v>
      </c>
      <c r="RPO429" s="91" t="s">
        <v>261</v>
      </c>
      <c r="RPP429" s="91" t="s">
        <v>261</v>
      </c>
      <c r="RPQ429" s="91" t="s">
        <v>261</v>
      </c>
      <c r="RPR429" s="91" t="s">
        <v>261</v>
      </c>
      <c r="RPS429" s="91" t="s">
        <v>261</v>
      </c>
      <c r="RPT429" s="91" t="s">
        <v>261</v>
      </c>
      <c r="RPU429" s="91" t="s">
        <v>261</v>
      </c>
      <c r="RPV429" s="91" t="s">
        <v>261</v>
      </c>
      <c r="RPW429" s="91" t="s">
        <v>261</v>
      </c>
      <c r="RPX429" s="91" t="s">
        <v>261</v>
      </c>
      <c r="RPY429" s="91" t="s">
        <v>261</v>
      </c>
      <c r="RPZ429" s="91" t="s">
        <v>261</v>
      </c>
      <c r="RQA429" s="91" t="s">
        <v>261</v>
      </c>
      <c r="RQB429" s="91" t="s">
        <v>261</v>
      </c>
      <c r="RQC429" s="91" t="s">
        <v>261</v>
      </c>
      <c r="RQD429" s="91" t="s">
        <v>261</v>
      </c>
      <c r="RQE429" s="91" t="s">
        <v>261</v>
      </c>
      <c r="RQF429" s="91" t="s">
        <v>261</v>
      </c>
      <c r="RQG429" s="91" t="s">
        <v>261</v>
      </c>
      <c r="RQH429" s="91" t="s">
        <v>261</v>
      </c>
      <c r="RQI429" s="91" t="s">
        <v>261</v>
      </c>
      <c r="RQJ429" s="91" t="s">
        <v>261</v>
      </c>
      <c r="RQK429" s="91" t="s">
        <v>261</v>
      </c>
      <c r="RQL429" s="91" t="s">
        <v>261</v>
      </c>
      <c r="RQM429" s="91" t="s">
        <v>261</v>
      </c>
      <c r="RQN429" s="91" t="s">
        <v>261</v>
      </c>
      <c r="RQO429" s="91" t="s">
        <v>261</v>
      </c>
      <c r="RQP429" s="91" t="s">
        <v>261</v>
      </c>
      <c r="RQQ429" s="91" t="s">
        <v>261</v>
      </c>
      <c r="RQR429" s="91" t="s">
        <v>261</v>
      </c>
      <c r="RQS429" s="91" t="s">
        <v>261</v>
      </c>
      <c r="RQT429" s="91" t="s">
        <v>261</v>
      </c>
      <c r="RQU429" s="91" t="s">
        <v>261</v>
      </c>
      <c r="RQV429" s="91" t="s">
        <v>261</v>
      </c>
      <c r="RQW429" s="91" t="s">
        <v>261</v>
      </c>
      <c r="RQX429" s="91" t="s">
        <v>261</v>
      </c>
      <c r="RQY429" s="91" t="s">
        <v>261</v>
      </c>
      <c r="RQZ429" s="91" t="s">
        <v>261</v>
      </c>
      <c r="RRA429" s="91" t="s">
        <v>261</v>
      </c>
      <c r="RRB429" s="91" t="s">
        <v>261</v>
      </c>
      <c r="RRC429" s="91" t="s">
        <v>261</v>
      </c>
      <c r="RRD429" s="91" t="s">
        <v>261</v>
      </c>
      <c r="RRE429" s="91" t="s">
        <v>261</v>
      </c>
      <c r="RRF429" s="91" t="s">
        <v>261</v>
      </c>
      <c r="RRG429" s="91" t="s">
        <v>261</v>
      </c>
      <c r="RRH429" s="91" t="s">
        <v>261</v>
      </c>
      <c r="RRI429" s="91" t="s">
        <v>261</v>
      </c>
      <c r="RRJ429" s="91" t="s">
        <v>261</v>
      </c>
      <c r="RRK429" s="91" t="s">
        <v>261</v>
      </c>
      <c r="RRL429" s="91" t="s">
        <v>261</v>
      </c>
      <c r="RRM429" s="91" t="s">
        <v>261</v>
      </c>
      <c r="RRN429" s="91" t="s">
        <v>261</v>
      </c>
      <c r="RRO429" s="91" t="s">
        <v>261</v>
      </c>
      <c r="RRP429" s="91" t="s">
        <v>261</v>
      </c>
      <c r="RRQ429" s="91" t="s">
        <v>261</v>
      </c>
      <c r="RRR429" s="91" t="s">
        <v>261</v>
      </c>
      <c r="RRS429" s="91" t="s">
        <v>261</v>
      </c>
      <c r="RRT429" s="91" t="s">
        <v>261</v>
      </c>
      <c r="RRU429" s="91" t="s">
        <v>261</v>
      </c>
      <c r="RRV429" s="91" t="s">
        <v>261</v>
      </c>
      <c r="RRW429" s="91" t="s">
        <v>261</v>
      </c>
      <c r="RRX429" s="91" t="s">
        <v>261</v>
      </c>
      <c r="RRY429" s="91" t="s">
        <v>261</v>
      </c>
      <c r="RRZ429" s="91" t="s">
        <v>261</v>
      </c>
      <c r="RSA429" s="91" t="s">
        <v>261</v>
      </c>
      <c r="RSB429" s="91" t="s">
        <v>261</v>
      </c>
      <c r="RSC429" s="91" t="s">
        <v>261</v>
      </c>
      <c r="RSD429" s="91" t="s">
        <v>261</v>
      </c>
      <c r="RSE429" s="91" t="s">
        <v>261</v>
      </c>
      <c r="RSF429" s="91" t="s">
        <v>261</v>
      </c>
      <c r="RSG429" s="91" t="s">
        <v>261</v>
      </c>
      <c r="RSH429" s="91" t="s">
        <v>261</v>
      </c>
      <c r="RSI429" s="91" t="s">
        <v>261</v>
      </c>
      <c r="RSJ429" s="91" t="s">
        <v>261</v>
      </c>
      <c r="RSK429" s="91" t="s">
        <v>261</v>
      </c>
      <c r="RSL429" s="91" t="s">
        <v>261</v>
      </c>
      <c r="RSM429" s="91" t="s">
        <v>261</v>
      </c>
      <c r="RSN429" s="91" t="s">
        <v>261</v>
      </c>
      <c r="RSO429" s="91" t="s">
        <v>261</v>
      </c>
      <c r="RSP429" s="91" t="s">
        <v>261</v>
      </c>
      <c r="RSQ429" s="91" t="s">
        <v>261</v>
      </c>
      <c r="RSR429" s="91" t="s">
        <v>261</v>
      </c>
      <c r="RSS429" s="91" t="s">
        <v>261</v>
      </c>
      <c r="RST429" s="91" t="s">
        <v>261</v>
      </c>
      <c r="RSU429" s="91" t="s">
        <v>261</v>
      </c>
      <c r="RSV429" s="91" t="s">
        <v>261</v>
      </c>
      <c r="RSW429" s="91" t="s">
        <v>261</v>
      </c>
      <c r="RSX429" s="91" t="s">
        <v>261</v>
      </c>
      <c r="RSY429" s="91" t="s">
        <v>261</v>
      </c>
      <c r="RSZ429" s="91" t="s">
        <v>261</v>
      </c>
      <c r="RTA429" s="91" t="s">
        <v>261</v>
      </c>
      <c r="RTB429" s="91" t="s">
        <v>261</v>
      </c>
      <c r="RTC429" s="91" t="s">
        <v>261</v>
      </c>
      <c r="RTD429" s="91" t="s">
        <v>261</v>
      </c>
      <c r="RTE429" s="91" t="s">
        <v>261</v>
      </c>
      <c r="RTF429" s="91" t="s">
        <v>261</v>
      </c>
      <c r="RTG429" s="91" t="s">
        <v>261</v>
      </c>
      <c r="RTH429" s="91" t="s">
        <v>261</v>
      </c>
      <c r="RTI429" s="91" t="s">
        <v>261</v>
      </c>
      <c r="RTJ429" s="91" t="s">
        <v>261</v>
      </c>
      <c r="RTK429" s="91" t="s">
        <v>261</v>
      </c>
      <c r="RTL429" s="91" t="s">
        <v>261</v>
      </c>
      <c r="RTM429" s="91" t="s">
        <v>261</v>
      </c>
      <c r="RTN429" s="91" t="s">
        <v>261</v>
      </c>
      <c r="RTO429" s="91" t="s">
        <v>261</v>
      </c>
      <c r="RTP429" s="91" t="s">
        <v>261</v>
      </c>
      <c r="RTQ429" s="91" t="s">
        <v>261</v>
      </c>
      <c r="RTR429" s="91" t="s">
        <v>261</v>
      </c>
      <c r="RTS429" s="91" t="s">
        <v>261</v>
      </c>
      <c r="RTT429" s="91" t="s">
        <v>261</v>
      </c>
      <c r="RTU429" s="91" t="s">
        <v>261</v>
      </c>
      <c r="RTV429" s="91" t="s">
        <v>261</v>
      </c>
      <c r="RTW429" s="91" t="s">
        <v>261</v>
      </c>
      <c r="RTX429" s="91" t="s">
        <v>261</v>
      </c>
      <c r="RTY429" s="91" t="s">
        <v>261</v>
      </c>
      <c r="RTZ429" s="91" t="s">
        <v>261</v>
      </c>
      <c r="RUA429" s="91" t="s">
        <v>261</v>
      </c>
      <c r="RUB429" s="91" t="s">
        <v>261</v>
      </c>
      <c r="RUC429" s="91" t="s">
        <v>261</v>
      </c>
      <c r="RUD429" s="91" t="s">
        <v>261</v>
      </c>
      <c r="RUE429" s="91" t="s">
        <v>261</v>
      </c>
      <c r="RUF429" s="91" t="s">
        <v>261</v>
      </c>
      <c r="RUG429" s="91" t="s">
        <v>261</v>
      </c>
      <c r="RUH429" s="91" t="s">
        <v>261</v>
      </c>
      <c r="RUI429" s="91" t="s">
        <v>261</v>
      </c>
      <c r="RUJ429" s="91" t="s">
        <v>261</v>
      </c>
      <c r="RUK429" s="91" t="s">
        <v>261</v>
      </c>
      <c r="RUL429" s="91" t="s">
        <v>261</v>
      </c>
      <c r="RUM429" s="91" t="s">
        <v>261</v>
      </c>
      <c r="RUN429" s="91" t="s">
        <v>261</v>
      </c>
      <c r="RUO429" s="91" t="s">
        <v>261</v>
      </c>
      <c r="RUP429" s="91" t="s">
        <v>261</v>
      </c>
      <c r="RUQ429" s="91" t="s">
        <v>261</v>
      </c>
      <c r="RUR429" s="91" t="s">
        <v>261</v>
      </c>
      <c r="RUS429" s="91" t="s">
        <v>261</v>
      </c>
      <c r="RUT429" s="91" t="s">
        <v>261</v>
      </c>
      <c r="RUU429" s="91" t="s">
        <v>261</v>
      </c>
      <c r="RUV429" s="91" t="s">
        <v>261</v>
      </c>
      <c r="RUW429" s="91" t="s">
        <v>261</v>
      </c>
      <c r="RUX429" s="91" t="s">
        <v>261</v>
      </c>
      <c r="RUY429" s="91" t="s">
        <v>261</v>
      </c>
      <c r="RUZ429" s="91" t="s">
        <v>261</v>
      </c>
      <c r="RVA429" s="91" t="s">
        <v>261</v>
      </c>
      <c r="RVB429" s="91" t="s">
        <v>261</v>
      </c>
      <c r="RVC429" s="91" t="s">
        <v>261</v>
      </c>
      <c r="RVD429" s="91" t="s">
        <v>261</v>
      </c>
      <c r="RVE429" s="91" t="s">
        <v>261</v>
      </c>
      <c r="RVF429" s="91" t="s">
        <v>261</v>
      </c>
      <c r="RVG429" s="91" t="s">
        <v>261</v>
      </c>
      <c r="RVH429" s="91" t="s">
        <v>261</v>
      </c>
      <c r="RVI429" s="91" t="s">
        <v>261</v>
      </c>
      <c r="RVJ429" s="91" t="s">
        <v>261</v>
      </c>
      <c r="RVK429" s="91" t="s">
        <v>261</v>
      </c>
      <c r="RVL429" s="91" t="s">
        <v>261</v>
      </c>
      <c r="RVM429" s="91" t="s">
        <v>261</v>
      </c>
      <c r="RVN429" s="91" t="s">
        <v>261</v>
      </c>
      <c r="RVO429" s="91" t="s">
        <v>261</v>
      </c>
      <c r="RVP429" s="91" t="s">
        <v>261</v>
      </c>
      <c r="RVQ429" s="91" t="s">
        <v>261</v>
      </c>
      <c r="RVR429" s="91" t="s">
        <v>261</v>
      </c>
      <c r="RVS429" s="91" t="s">
        <v>261</v>
      </c>
      <c r="RVT429" s="91" t="s">
        <v>261</v>
      </c>
      <c r="RVU429" s="91" t="s">
        <v>261</v>
      </c>
      <c r="RVV429" s="91" t="s">
        <v>261</v>
      </c>
      <c r="RVW429" s="91" t="s">
        <v>261</v>
      </c>
      <c r="RVX429" s="91" t="s">
        <v>261</v>
      </c>
      <c r="RVY429" s="91" t="s">
        <v>261</v>
      </c>
      <c r="RVZ429" s="91" t="s">
        <v>261</v>
      </c>
      <c r="RWA429" s="91" t="s">
        <v>261</v>
      </c>
      <c r="RWB429" s="91" t="s">
        <v>261</v>
      </c>
      <c r="RWC429" s="91" t="s">
        <v>261</v>
      </c>
      <c r="RWD429" s="91" t="s">
        <v>261</v>
      </c>
      <c r="RWE429" s="91" t="s">
        <v>261</v>
      </c>
      <c r="RWF429" s="91" t="s">
        <v>261</v>
      </c>
      <c r="RWG429" s="91" t="s">
        <v>261</v>
      </c>
      <c r="RWH429" s="91" t="s">
        <v>261</v>
      </c>
      <c r="RWI429" s="91" t="s">
        <v>261</v>
      </c>
      <c r="RWJ429" s="91" t="s">
        <v>261</v>
      </c>
      <c r="RWK429" s="91" t="s">
        <v>261</v>
      </c>
      <c r="RWL429" s="91" t="s">
        <v>261</v>
      </c>
      <c r="RWM429" s="91" t="s">
        <v>261</v>
      </c>
      <c r="RWN429" s="91" t="s">
        <v>261</v>
      </c>
      <c r="RWO429" s="91" t="s">
        <v>261</v>
      </c>
      <c r="RWP429" s="91" t="s">
        <v>261</v>
      </c>
      <c r="RWQ429" s="91" t="s">
        <v>261</v>
      </c>
      <c r="RWR429" s="91" t="s">
        <v>261</v>
      </c>
      <c r="RWS429" s="91" t="s">
        <v>261</v>
      </c>
      <c r="RWT429" s="91" t="s">
        <v>261</v>
      </c>
      <c r="RWU429" s="91" t="s">
        <v>261</v>
      </c>
      <c r="RWV429" s="91" t="s">
        <v>261</v>
      </c>
      <c r="RWW429" s="91" t="s">
        <v>261</v>
      </c>
      <c r="RWX429" s="91" t="s">
        <v>261</v>
      </c>
      <c r="RWY429" s="91" t="s">
        <v>261</v>
      </c>
      <c r="RWZ429" s="91" t="s">
        <v>261</v>
      </c>
      <c r="RXA429" s="91" t="s">
        <v>261</v>
      </c>
      <c r="RXB429" s="91" t="s">
        <v>261</v>
      </c>
      <c r="RXC429" s="91" t="s">
        <v>261</v>
      </c>
      <c r="RXD429" s="91" t="s">
        <v>261</v>
      </c>
      <c r="RXE429" s="91" t="s">
        <v>261</v>
      </c>
      <c r="RXF429" s="91" t="s">
        <v>261</v>
      </c>
      <c r="RXG429" s="91" t="s">
        <v>261</v>
      </c>
      <c r="RXH429" s="91" t="s">
        <v>261</v>
      </c>
      <c r="RXI429" s="91" t="s">
        <v>261</v>
      </c>
      <c r="RXJ429" s="91" t="s">
        <v>261</v>
      </c>
      <c r="RXK429" s="91" t="s">
        <v>261</v>
      </c>
      <c r="RXL429" s="91" t="s">
        <v>261</v>
      </c>
      <c r="RXM429" s="91" t="s">
        <v>261</v>
      </c>
      <c r="RXN429" s="91" t="s">
        <v>261</v>
      </c>
      <c r="RXO429" s="91" t="s">
        <v>261</v>
      </c>
      <c r="RXP429" s="91" t="s">
        <v>261</v>
      </c>
      <c r="RXQ429" s="91" t="s">
        <v>261</v>
      </c>
      <c r="RXR429" s="91" t="s">
        <v>261</v>
      </c>
      <c r="RXS429" s="91" t="s">
        <v>261</v>
      </c>
      <c r="RXT429" s="91" t="s">
        <v>261</v>
      </c>
      <c r="RXU429" s="91" t="s">
        <v>261</v>
      </c>
      <c r="RXV429" s="91" t="s">
        <v>261</v>
      </c>
      <c r="RXW429" s="91" t="s">
        <v>261</v>
      </c>
      <c r="RXX429" s="91" t="s">
        <v>261</v>
      </c>
      <c r="RXY429" s="91" t="s">
        <v>261</v>
      </c>
      <c r="RXZ429" s="91" t="s">
        <v>261</v>
      </c>
      <c r="RYA429" s="91" t="s">
        <v>261</v>
      </c>
      <c r="RYB429" s="91" t="s">
        <v>261</v>
      </c>
      <c r="RYC429" s="91" t="s">
        <v>261</v>
      </c>
      <c r="RYD429" s="91" t="s">
        <v>261</v>
      </c>
      <c r="RYE429" s="91" t="s">
        <v>261</v>
      </c>
      <c r="RYF429" s="91" t="s">
        <v>261</v>
      </c>
      <c r="RYG429" s="91" t="s">
        <v>261</v>
      </c>
      <c r="RYH429" s="91" t="s">
        <v>261</v>
      </c>
      <c r="RYI429" s="91" t="s">
        <v>261</v>
      </c>
      <c r="RYJ429" s="91" t="s">
        <v>261</v>
      </c>
      <c r="RYK429" s="91" t="s">
        <v>261</v>
      </c>
      <c r="RYL429" s="91" t="s">
        <v>261</v>
      </c>
      <c r="RYM429" s="91" t="s">
        <v>261</v>
      </c>
      <c r="RYN429" s="91" t="s">
        <v>261</v>
      </c>
      <c r="RYO429" s="91" t="s">
        <v>261</v>
      </c>
      <c r="RYP429" s="91" t="s">
        <v>261</v>
      </c>
      <c r="RYQ429" s="91" t="s">
        <v>261</v>
      </c>
      <c r="RYR429" s="91" t="s">
        <v>261</v>
      </c>
      <c r="RYS429" s="91" t="s">
        <v>261</v>
      </c>
      <c r="RYT429" s="91" t="s">
        <v>261</v>
      </c>
      <c r="RYU429" s="91" t="s">
        <v>261</v>
      </c>
      <c r="RYV429" s="91" t="s">
        <v>261</v>
      </c>
      <c r="RYW429" s="91" t="s">
        <v>261</v>
      </c>
      <c r="RYX429" s="91" t="s">
        <v>261</v>
      </c>
      <c r="RYY429" s="91" t="s">
        <v>261</v>
      </c>
      <c r="RYZ429" s="91" t="s">
        <v>261</v>
      </c>
      <c r="RZA429" s="91" t="s">
        <v>261</v>
      </c>
      <c r="RZB429" s="91" t="s">
        <v>261</v>
      </c>
      <c r="RZC429" s="91" t="s">
        <v>261</v>
      </c>
      <c r="RZD429" s="91" t="s">
        <v>261</v>
      </c>
      <c r="RZE429" s="91" t="s">
        <v>261</v>
      </c>
      <c r="RZF429" s="91" t="s">
        <v>261</v>
      </c>
      <c r="RZG429" s="91" t="s">
        <v>261</v>
      </c>
      <c r="RZH429" s="91" t="s">
        <v>261</v>
      </c>
      <c r="RZI429" s="91" t="s">
        <v>261</v>
      </c>
      <c r="RZJ429" s="91" t="s">
        <v>261</v>
      </c>
      <c r="RZK429" s="91" t="s">
        <v>261</v>
      </c>
      <c r="RZL429" s="91" t="s">
        <v>261</v>
      </c>
      <c r="RZM429" s="91" t="s">
        <v>261</v>
      </c>
      <c r="RZN429" s="91" t="s">
        <v>261</v>
      </c>
      <c r="RZO429" s="91" t="s">
        <v>261</v>
      </c>
      <c r="RZP429" s="91" t="s">
        <v>261</v>
      </c>
      <c r="RZQ429" s="91" t="s">
        <v>261</v>
      </c>
      <c r="RZR429" s="91" t="s">
        <v>261</v>
      </c>
      <c r="RZS429" s="91" t="s">
        <v>261</v>
      </c>
      <c r="RZT429" s="91" t="s">
        <v>261</v>
      </c>
      <c r="RZU429" s="91" t="s">
        <v>261</v>
      </c>
      <c r="RZV429" s="91" t="s">
        <v>261</v>
      </c>
      <c r="RZW429" s="91" t="s">
        <v>261</v>
      </c>
      <c r="RZX429" s="91" t="s">
        <v>261</v>
      </c>
      <c r="RZY429" s="91" t="s">
        <v>261</v>
      </c>
      <c r="RZZ429" s="91" t="s">
        <v>261</v>
      </c>
      <c r="SAA429" s="91" t="s">
        <v>261</v>
      </c>
      <c r="SAB429" s="91" t="s">
        <v>261</v>
      </c>
      <c r="SAC429" s="91" t="s">
        <v>261</v>
      </c>
      <c r="SAD429" s="91" t="s">
        <v>261</v>
      </c>
      <c r="SAE429" s="91" t="s">
        <v>261</v>
      </c>
      <c r="SAF429" s="91" t="s">
        <v>261</v>
      </c>
      <c r="SAG429" s="91" t="s">
        <v>261</v>
      </c>
      <c r="SAH429" s="91" t="s">
        <v>261</v>
      </c>
      <c r="SAI429" s="91" t="s">
        <v>261</v>
      </c>
      <c r="SAJ429" s="91" t="s">
        <v>261</v>
      </c>
      <c r="SAK429" s="91" t="s">
        <v>261</v>
      </c>
      <c r="SAL429" s="91" t="s">
        <v>261</v>
      </c>
      <c r="SAM429" s="91" t="s">
        <v>261</v>
      </c>
      <c r="SAN429" s="91" t="s">
        <v>261</v>
      </c>
      <c r="SAO429" s="91" t="s">
        <v>261</v>
      </c>
      <c r="SAP429" s="91" t="s">
        <v>261</v>
      </c>
      <c r="SAQ429" s="91" t="s">
        <v>261</v>
      </c>
      <c r="SAR429" s="91" t="s">
        <v>261</v>
      </c>
      <c r="SAS429" s="91" t="s">
        <v>261</v>
      </c>
      <c r="SAT429" s="91" t="s">
        <v>261</v>
      </c>
      <c r="SAU429" s="91" t="s">
        <v>261</v>
      </c>
      <c r="SAV429" s="91" t="s">
        <v>261</v>
      </c>
      <c r="SAW429" s="91" t="s">
        <v>261</v>
      </c>
      <c r="SAX429" s="91" t="s">
        <v>261</v>
      </c>
      <c r="SAY429" s="91" t="s">
        <v>261</v>
      </c>
      <c r="SAZ429" s="91" t="s">
        <v>261</v>
      </c>
      <c r="SBA429" s="91" t="s">
        <v>261</v>
      </c>
      <c r="SBB429" s="91" t="s">
        <v>261</v>
      </c>
      <c r="SBC429" s="91" t="s">
        <v>261</v>
      </c>
      <c r="SBD429" s="91" t="s">
        <v>261</v>
      </c>
      <c r="SBE429" s="91" t="s">
        <v>261</v>
      </c>
      <c r="SBF429" s="91" t="s">
        <v>261</v>
      </c>
      <c r="SBG429" s="91" t="s">
        <v>261</v>
      </c>
      <c r="SBH429" s="91" t="s">
        <v>261</v>
      </c>
      <c r="SBI429" s="91" t="s">
        <v>261</v>
      </c>
      <c r="SBJ429" s="91" t="s">
        <v>261</v>
      </c>
      <c r="SBK429" s="91" t="s">
        <v>261</v>
      </c>
      <c r="SBL429" s="91" t="s">
        <v>261</v>
      </c>
      <c r="SBM429" s="91" t="s">
        <v>261</v>
      </c>
      <c r="SBN429" s="91" t="s">
        <v>261</v>
      </c>
      <c r="SBO429" s="91" t="s">
        <v>261</v>
      </c>
      <c r="SBP429" s="91" t="s">
        <v>261</v>
      </c>
      <c r="SBQ429" s="91" t="s">
        <v>261</v>
      </c>
      <c r="SBR429" s="91" t="s">
        <v>261</v>
      </c>
      <c r="SBS429" s="91" t="s">
        <v>261</v>
      </c>
      <c r="SBT429" s="91" t="s">
        <v>261</v>
      </c>
      <c r="SBU429" s="91" t="s">
        <v>261</v>
      </c>
      <c r="SBV429" s="91" t="s">
        <v>261</v>
      </c>
      <c r="SBW429" s="91" t="s">
        <v>261</v>
      </c>
      <c r="SBX429" s="91" t="s">
        <v>261</v>
      </c>
      <c r="SBY429" s="91" t="s">
        <v>261</v>
      </c>
      <c r="SBZ429" s="91" t="s">
        <v>261</v>
      </c>
      <c r="SCA429" s="91" t="s">
        <v>261</v>
      </c>
      <c r="SCB429" s="91" t="s">
        <v>261</v>
      </c>
      <c r="SCC429" s="91" t="s">
        <v>261</v>
      </c>
      <c r="SCD429" s="91" t="s">
        <v>261</v>
      </c>
      <c r="SCE429" s="91" t="s">
        <v>261</v>
      </c>
      <c r="SCF429" s="91" t="s">
        <v>261</v>
      </c>
      <c r="SCG429" s="91" t="s">
        <v>261</v>
      </c>
      <c r="SCH429" s="91" t="s">
        <v>261</v>
      </c>
      <c r="SCI429" s="91" t="s">
        <v>261</v>
      </c>
      <c r="SCJ429" s="91" t="s">
        <v>261</v>
      </c>
      <c r="SCK429" s="91" t="s">
        <v>261</v>
      </c>
      <c r="SCL429" s="91" t="s">
        <v>261</v>
      </c>
      <c r="SCM429" s="91" t="s">
        <v>261</v>
      </c>
      <c r="SCN429" s="91" t="s">
        <v>261</v>
      </c>
      <c r="SCO429" s="91" t="s">
        <v>261</v>
      </c>
      <c r="SCP429" s="91" t="s">
        <v>261</v>
      </c>
      <c r="SCQ429" s="91" t="s">
        <v>261</v>
      </c>
      <c r="SCR429" s="91" t="s">
        <v>261</v>
      </c>
      <c r="SCS429" s="91" t="s">
        <v>261</v>
      </c>
      <c r="SCT429" s="91" t="s">
        <v>261</v>
      </c>
      <c r="SCU429" s="91" t="s">
        <v>261</v>
      </c>
      <c r="SCV429" s="91" t="s">
        <v>261</v>
      </c>
      <c r="SCW429" s="91" t="s">
        <v>261</v>
      </c>
      <c r="SCX429" s="91" t="s">
        <v>261</v>
      </c>
      <c r="SCY429" s="91" t="s">
        <v>261</v>
      </c>
      <c r="SCZ429" s="91" t="s">
        <v>261</v>
      </c>
      <c r="SDA429" s="91" t="s">
        <v>261</v>
      </c>
      <c r="SDB429" s="91" t="s">
        <v>261</v>
      </c>
      <c r="SDC429" s="91" t="s">
        <v>261</v>
      </c>
      <c r="SDD429" s="91" t="s">
        <v>261</v>
      </c>
      <c r="SDE429" s="91" t="s">
        <v>261</v>
      </c>
      <c r="SDF429" s="91" t="s">
        <v>261</v>
      </c>
      <c r="SDG429" s="91" t="s">
        <v>261</v>
      </c>
      <c r="SDH429" s="91" t="s">
        <v>261</v>
      </c>
      <c r="SDI429" s="91" t="s">
        <v>261</v>
      </c>
      <c r="SDJ429" s="91" t="s">
        <v>261</v>
      </c>
      <c r="SDK429" s="91" t="s">
        <v>261</v>
      </c>
      <c r="SDL429" s="91" t="s">
        <v>261</v>
      </c>
      <c r="SDM429" s="91" t="s">
        <v>261</v>
      </c>
      <c r="SDN429" s="91" t="s">
        <v>261</v>
      </c>
      <c r="SDO429" s="91" t="s">
        <v>261</v>
      </c>
      <c r="SDP429" s="91" t="s">
        <v>261</v>
      </c>
      <c r="SDQ429" s="91" t="s">
        <v>261</v>
      </c>
      <c r="SDR429" s="91" t="s">
        <v>261</v>
      </c>
      <c r="SDS429" s="91" t="s">
        <v>261</v>
      </c>
      <c r="SDT429" s="91" t="s">
        <v>261</v>
      </c>
      <c r="SDU429" s="91" t="s">
        <v>261</v>
      </c>
      <c r="SDV429" s="91" t="s">
        <v>261</v>
      </c>
      <c r="SDW429" s="91" t="s">
        <v>261</v>
      </c>
      <c r="SDX429" s="91" t="s">
        <v>261</v>
      </c>
      <c r="SDY429" s="91" t="s">
        <v>261</v>
      </c>
      <c r="SDZ429" s="91" t="s">
        <v>261</v>
      </c>
      <c r="SEA429" s="91" t="s">
        <v>261</v>
      </c>
      <c r="SEB429" s="91" t="s">
        <v>261</v>
      </c>
      <c r="SEC429" s="91" t="s">
        <v>261</v>
      </c>
      <c r="SED429" s="91" t="s">
        <v>261</v>
      </c>
      <c r="SEE429" s="91" t="s">
        <v>261</v>
      </c>
      <c r="SEF429" s="91" t="s">
        <v>261</v>
      </c>
      <c r="SEG429" s="91" t="s">
        <v>261</v>
      </c>
      <c r="SEH429" s="91" t="s">
        <v>261</v>
      </c>
      <c r="SEI429" s="91" t="s">
        <v>261</v>
      </c>
      <c r="SEJ429" s="91" t="s">
        <v>261</v>
      </c>
      <c r="SEK429" s="91" t="s">
        <v>261</v>
      </c>
      <c r="SEL429" s="91" t="s">
        <v>261</v>
      </c>
      <c r="SEM429" s="91" t="s">
        <v>261</v>
      </c>
      <c r="SEN429" s="91" t="s">
        <v>261</v>
      </c>
      <c r="SEO429" s="91" t="s">
        <v>261</v>
      </c>
      <c r="SEP429" s="91" t="s">
        <v>261</v>
      </c>
      <c r="SEQ429" s="91" t="s">
        <v>261</v>
      </c>
      <c r="SER429" s="91" t="s">
        <v>261</v>
      </c>
      <c r="SES429" s="91" t="s">
        <v>261</v>
      </c>
      <c r="SET429" s="91" t="s">
        <v>261</v>
      </c>
      <c r="SEU429" s="91" t="s">
        <v>261</v>
      </c>
      <c r="SEV429" s="91" t="s">
        <v>261</v>
      </c>
      <c r="SEW429" s="91" t="s">
        <v>261</v>
      </c>
      <c r="SEX429" s="91" t="s">
        <v>261</v>
      </c>
      <c r="SEY429" s="91" t="s">
        <v>261</v>
      </c>
      <c r="SEZ429" s="91" t="s">
        <v>261</v>
      </c>
      <c r="SFA429" s="91" t="s">
        <v>261</v>
      </c>
      <c r="SFB429" s="91" t="s">
        <v>261</v>
      </c>
      <c r="SFC429" s="91" t="s">
        <v>261</v>
      </c>
      <c r="SFD429" s="91" t="s">
        <v>261</v>
      </c>
      <c r="SFE429" s="91" t="s">
        <v>261</v>
      </c>
      <c r="SFF429" s="91" t="s">
        <v>261</v>
      </c>
      <c r="SFG429" s="91" t="s">
        <v>261</v>
      </c>
      <c r="SFH429" s="91" t="s">
        <v>261</v>
      </c>
      <c r="SFI429" s="91" t="s">
        <v>261</v>
      </c>
      <c r="SFJ429" s="91" t="s">
        <v>261</v>
      </c>
      <c r="SFK429" s="91" t="s">
        <v>261</v>
      </c>
      <c r="SFL429" s="91" t="s">
        <v>261</v>
      </c>
      <c r="SFM429" s="91" t="s">
        <v>261</v>
      </c>
      <c r="SFN429" s="91" t="s">
        <v>261</v>
      </c>
      <c r="SFO429" s="91" t="s">
        <v>261</v>
      </c>
      <c r="SFP429" s="91" t="s">
        <v>261</v>
      </c>
      <c r="SFQ429" s="91" t="s">
        <v>261</v>
      </c>
      <c r="SFR429" s="91" t="s">
        <v>261</v>
      </c>
      <c r="SFS429" s="91" t="s">
        <v>261</v>
      </c>
      <c r="SFT429" s="91" t="s">
        <v>261</v>
      </c>
      <c r="SFU429" s="91" t="s">
        <v>261</v>
      </c>
      <c r="SFV429" s="91" t="s">
        <v>261</v>
      </c>
      <c r="SFW429" s="91" t="s">
        <v>261</v>
      </c>
      <c r="SFX429" s="91" t="s">
        <v>261</v>
      </c>
      <c r="SFY429" s="91" t="s">
        <v>261</v>
      </c>
      <c r="SFZ429" s="91" t="s">
        <v>261</v>
      </c>
      <c r="SGA429" s="91" t="s">
        <v>261</v>
      </c>
      <c r="SGB429" s="91" t="s">
        <v>261</v>
      </c>
      <c r="SGC429" s="91" t="s">
        <v>261</v>
      </c>
      <c r="SGD429" s="91" t="s">
        <v>261</v>
      </c>
      <c r="SGE429" s="91" t="s">
        <v>261</v>
      </c>
      <c r="SGF429" s="91" t="s">
        <v>261</v>
      </c>
      <c r="SGG429" s="91" t="s">
        <v>261</v>
      </c>
      <c r="SGH429" s="91" t="s">
        <v>261</v>
      </c>
      <c r="SGI429" s="91" t="s">
        <v>261</v>
      </c>
      <c r="SGJ429" s="91" t="s">
        <v>261</v>
      </c>
      <c r="SGK429" s="91" t="s">
        <v>261</v>
      </c>
      <c r="SGL429" s="91" t="s">
        <v>261</v>
      </c>
      <c r="SGM429" s="91" t="s">
        <v>261</v>
      </c>
      <c r="SGN429" s="91" t="s">
        <v>261</v>
      </c>
      <c r="SGO429" s="91" t="s">
        <v>261</v>
      </c>
      <c r="SGP429" s="91" t="s">
        <v>261</v>
      </c>
      <c r="SGQ429" s="91" t="s">
        <v>261</v>
      </c>
      <c r="SGR429" s="91" t="s">
        <v>261</v>
      </c>
      <c r="SGS429" s="91" t="s">
        <v>261</v>
      </c>
      <c r="SGT429" s="91" t="s">
        <v>261</v>
      </c>
      <c r="SGU429" s="91" t="s">
        <v>261</v>
      </c>
      <c r="SGV429" s="91" t="s">
        <v>261</v>
      </c>
      <c r="SGW429" s="91" t="s">
        <v>261</v>
      </c>
      <c r="SGX429" s="91" t="s">
        <v>261</v>
      </c>
      <c r="SGY429" s="91" t="s">
        <v>261</v>
      </c>
      <c r="SGZ429" s="91" t="s">
        <v>261</v>
      </c>
      <c r="SHA429" s="91" t="s">
        <v>261</v>
      </c>
      <c r="SHB429" s="91" t="s">
        <v>261</v>
      </c>
      <c r="SHC429" s="91" t="s">
        <v>261</v>
      </c>
      <c r="SHD429" s="91" t="s">
        <v>261</v>
      </c>
      <c r="SHE429" s="91" t="s">
        <v>261</v>
      </c>
      <c r="SHF429" s="91" t="s">
        <v>261</v>
      </c>
      <c r="SHG429" s="91" t="s">
        <v>261</v>
      </c>
      <c r="SHH429" s="91" t="s">
        <v>261</v>
      </c>
      <c r="SHI429" s="91" t="s">
        <v>261</v>
      </c>
      <c r="SHJ429" s="91" t="s">
        <v>261</v>
      </c>
      <c r="SHK429" s="91" t="s">
        <v>261</v>
      </c>
      <c r="SHL429" s="91" t="s">
        <v>261</v>
      </c>
      <c r="SHM429" s="91" t="s">
        <v>261</v>
      </c>
      <c r="SHN429" s="91" t="s">
        <v>261</v>
      </c>
      <c r="SHO429" s="91" t="s">
        <v>261</v>
      </c>
      <c r="SHP429" s="91" t="s">
        <v>261</v>
      </c>
      <c r="SHQ429" s="91" t="s">
        <v>261</v>
      </c>
      <c r="SHR429" s="91" t="s">
        <v>261</v>
      </c>
      <c r="SHS429" s="91" t="s">
        <v>261</v>
      </c>
      <c r="SHT429" s="91" t="s">
        <v>261</v>
      </c>
      <c r="SHU429" s="91" t="s">
        <v>261</v>
      </c>
      <c r="SHV429" s="91" t="s">
        <v>261</v>
      </c>
      <c r="SHW429" s="91" t="s">
        <v>261</v>
      </c>
      <c r="SHX429" s="91" t="s">
        <v>261</v>
      </c>
      <c r="SHY429" s="91" t="s">
        <v>261</v>
      </c>
      <c r="SHZ429" s="91" t="s">
        <v>261</v>
      </c>
      <c r="SIA429" s="91" t="s">
        <v>261</v>
      </c>
      <c r="SIB429" s="91" t="s">
        <v>261</v>
      </c>
      <c r="SIC429" s="91" t="s">
        <v>261</v>
      </c>
      <c r="SID429" s="91" t="s">
        <v>261</v>
      </c>
      <c r="SIE429" s="91" t="s">
        <v>261</v>
      </c>
      <c r="SIF429" s="91" t="s">
        <v>261</v>
      </c>
      <c r="SIG429" s="91" t="s">
        <v>261</v>
      </c>
      <c r="SIH429" s="91" t="s">
        <v>261</v>
      </c>
      <c r="SII429" s="91" t="s">
        <v>261</v>
      </c>
      <c r="SIJ429" s="91" t="s">
        <v>261</v>
      </c>
      <c r="SIK429" s="91" t="s">
        <v>261</v>
      </c>
      <c r="SIL429" s="91" t="s">
        <v>261</v>
      </c>
      <c r="SIM429" s="91" t="s">
        <v>261</v>
      </c>
      <c r="SIN429" s="91" t="s">
        <v>261</v>
      </c>
      <c r="SIO429" s="91" t="s">
        <v>261</v>
      </c>
      <c r="SIP429" s="91" t="s">
        <v>261</v>
      </c>
      <c r="SIQ429" s="91" t="s">
        <v>261</v>
      </c>
      <c r="SIR429" s="91" t="s">
        <v>261</v>
      </c>
      <c r="SIS429" s="91" t="s">
        <v>261</v>
      </c>
      <c r="SIT429" s="91" t="s">
        <v>261</v>
      </c>
      <c r="SIU429" s="91" t="s">
        <v>261</v>
      </c>
      <c r="SIV429" s="91" t="s">
        <v>261</v>
      </c>
      <c r="SIW429" s="91" t="s">
        <v>261</v>
      </c>
      <c r="SIX429" s="91" t="s">
        <v>261</v>
      </c>
      <c r="SIY429" s="91" t="s">
        <v>261</v>
      </c>
      <c r="SIZ429" s="91" t="s">
        <v>261</v>
      </c>
      <c r="SJA429" s="91" t="s">
        <v>261</v>
      </c>
      <c r="SJB429" s="91" t="s">
        <v>261</v>
      </c>
      <c r="SJC429" s="91" t="s">
        <v>261</v>
      </c>
      <c r="SJD429" s="91" t="s">
        <v>261</v>
      </c>
      <c r="SJE429" s="91" t="s">
        <v>261</v>
      </c>
      <c r="SJF429" s="91" t="s">
        <v>261</v>
      </c>
      <c r="SJG429" s="91" t="s">
        <v>261</v>
      </c>
      <c r="SJH429" s="91" t="s">
        <v>261</v>
      </c>
      <c r="SJI429" s="91" t="s">
        <v>261</v>
      </c>
      <c r="SJJ429" s="91" t="s">
        <v>261</v>
      </c>
      <c r="SJK429" s="91" t="s">
        <v>261</v>
      </c>
      <c r="SJL429" s="91" t="s">
        <v>261</v>
      </c>
      <c r="SJM429" s="91" t="s">
        <v>261</v>
      </c>
      <c r="SJN429" s="91" t="s">
        <v>261</v>
      </c>
      <c r="SJO429" s="91" t="s">
        <v>261</v>
      </c>
      <c r="SJP429" s="91" t="s">
        <v>261</v>
      </c>
      <c r="SJQ429" s="91" t="s">
        <v>261</v>
      </c>
      <c r="SJR429" s="91" t="s">
        <v>261</v>
      </c>
      <c r="SJS429" s="91" t="s">
        <v>261</v>
      </c>
      <c r="SJT429" s="91" t="s">
        <v>261</v>
      </c>
      <c r="SJU429" s="91" t="s">
        <v>261</v>
      </c>
      <c r="SJV429" s="91" t="s">
        <v>261</v>
      </c>
      <c r="SJW429" s="91" t="s">
        <v>261</v>
      </c>
      <c r="SJX429" s="91" t="s">
        <v>261</v>
      </c>
      <c r="SJY429" s="91" t="s">
        <v>261</v>
      </c>
      <c r="SJZ429" s="91" t="s">
        <v>261</v>
      </c>
      <c r="SKA429" s="91" t="s">
        <v>261</v>
      </c>
      <c r="SKB429" s="91" t="s">
        <v>261</v>
      </c>
      <c r="SKC429" s="91" t="s">
        <v>261</v>
      </c>
      <c r="SKD429" s="91" t="s">
        <v>261</v>
      </c>
      <c r="SKE429" s="91" t="s">
        <v>261</v>
      </c>
      <c r="SKF429" s="91" t="s">
        <v>261</v>
      </c>
      <c r="SKG429" s="91" t="s">
        <v>261</v>
      </c>
      <c r="SKH429" s="91" t="s">
        <v>261</v>
      </c>
      <c r="SKI429" s="91" t="s">
        <v>261</v>
      </c>
      <c r="SKJ429" s="91" t="s">
        <v>261</v>
      </c>
      <c r="SKK429" s="91" t="s">
        <v>261</v>
      </c>
      <c r="SKL429" s="91" t="s">
        <v>261</v>
      </c>
      <c r="SKM429" s="91" t="s">
        <v>261</v>
      </c>
      <c r="SKN429" s="91" t="s">
        <v>261</v>
      </c>
      <c r="SKO429" s="91" t="s">
        <v>261</v>
      </c>
      <c r="SKP429" s="91" t="s">
        <v>261</v>
      </c>
      <c r="SKQ429" s="91" t="s">
        <v>261</v>
      </c>
      <c r="SKR429" s="91" t="s">
        <v>261</v>
      </c>
      <c r="SKS429" s="91" t="s">
        <v>261</v>
      </c>
      <c r="SKT429" s="91" t="s">
        <v>261</v>
      </c>
      <c r="SKU429" s="91" t="s">
        <v>261</v>
      </c>
      <c r="SKV429" s="91" t="s">
        <v>261</v>
      </c>
      <c r="SKW429" s="91" t="s">
        <v>261</v>
      </c>
      <c r="SKX429" s="91" t="s">
        <v>261</v>
      </c>
      <c r="SKY429" s="91" t="s">
        <v>261</v>
      </c>
      <c r="SKZ429" s="91" t="s">
        <v>261</v>
      </c>
      <c r="SLA429" s="91" t="s">
        <v>261</v>
      </c>
      <c r="SLB429" s="91" t="s">
        <v>261</v>
      </c>
      <c r="SLC429" s="91" t="s">
        <v>261</v>
      </c>
      <c r="SLD429" s="91" t="s">
        <v>261</v>
      </c>
      <c r="SLE429" s="91" t="s">
        <v>261</v>
      </c>
      <c r="SLF429" s="91" t="s">
        <v>261</v>
      </c>
      <c r="SLG429" s="91" t="s">
        <v>261</v>
      </c>
      <c r="SLH429" s="91" t="s">
        <v>261</v>
      </c>
      <c r="SLI429" s="91" t="s">
        <v>261</v>
      </c>
      <c r="SLJ429" s="91" t="s">
        <v>261</v>
      </c>
      <c r="SLK429" s="91" t="s">
        <v>261</v>
      </c>
      <c r="SLL429" s="91" t="s">
        <v>261</v>
      </c>
      <c r="SLM429" s="91" t="s">
        <v>261</v>
      </c>
      <c r="SLN429" s="91" t="s">
        <v>261</v>
      </c>
      <c r="SLO429" s="91" t="s">
        <v>261</v>
      </c>
      <c r="SLP429" s="91" t="s">
        <v>261</v>
      </c>
      <c r="SLQ429" s="91" t="s">
        <v>261</v>
      </c>
      <c r="SLR429" s="91" t="s">
        <v>261</v>
      </c>
      <c r="SLS429" s="91" t="s">
        <v>261</v>
      </c>
      <c r="SLT429" s="91" t="s">
        <v>261</v>
      </c>
      <c r="SLU429" s="91" t="s">
        <v>261</v>
      </c>
      <c r="SLV429" s="91" t="s">
        <v>261</v>
      </c>
      <c r="SLW429" s="91" t="s">
        <v>261</v>
      </c>
      <c r="SLX429" s="91" t="s">
        <v>261</v>
      </c>
      <c r="SLY429" s="91" t="s">
        <v>261</v>
      </c>
      <c r="SLZ429" s="91" t="s">
        <v>261</v>
      </c>
      <c r="SMA429" s="91" t="s">
        <v>261</v>
      </c>
      <c r="SMB429" s="91" t="s">
        <v>261</v>
      </c>
      <c r="SMC429" s="91" t="s">
        <v>261</v>
      </c>
      <c r="SMD429" s="91" t="s">
        <v>261</v>
      </c>
      <c r="SME429" s="91" t="s">
        <v>261</v>
      </c>
      <c r="SMF429" s="91" t="s">
        <v>261</v>
      </c>
      <c r="SMG429" s="91" t="s">
        <v>261</v>
      </c>
      <c r="SMH429" s="91" t="s">
        <v>261</v>
      </c>
      <c r="SMI429" s="91" t="s">
        <v>261</v>
      </c>
      <c r="SMJ429" s="91" t="s">
        <v>261</v>
      </c>
      <c r="SMK429" s="91" t="s">
        <v>261</v>
      </c>
      <c r="SML429" s="91" t="s">
        <v>261</v>
      </c>
      <c r="SMM429" s="91" t="s">
        <v>261</v>
      </c>
      <c r="SMN429" s="91" t="s">
        <v>261</v>
      </c>
      <c r="SMO429" s="91" t="s">
        <v>261</v>
      </c>
      <c r="SMP429" s="91" t="s">
        <v>261</v>
      </c>
      <c r="SMQ429" s="91" t="s">
        <v>261</v>
      </c>
      <c r="SMR429" s="91" t="s">
        <v>261</v>
      </c>
      <c r="SMS429" s="91" t="s">
        <v>261</v>
      </c>
      <c r="SMT429" s="91" t="s">
        <v>261</v>
      </c>
      <c r="SMU429" s="91" t="s">
        <v>261</v>
      </c>
      <c r="SMV429" s="91" t="s">
        <v>261</v>
      </c>
      <c r="SMW429" s="91" t="s">
        <v>261</v>
      </c>
      <c r="SMX429" s="91" t="s">
        <v>261</v>
      </c>
      <c r="SMY429" s="91" t="s">
        <v>261</v>
      </c>
      <c r="SMZ429" s="91" t="s">
        <v>261</v>
      </c>
      <c r="SNA429" s="91" t="s">
        <v>261</v>
      </c>
      <c r="SNB429" s="91" t="s">
        <v>261</v>
      </c>
      <c r="SNC429" s="91" t="s">
        <v>261</v>
      </c>
      <c r="SND429" s="91" t="s">
        <v>261</v>
      </c>
      <c r="SNE429" s="91" t="s">
        <v>261</v>
      </c>
      <c r="SNF429" s="91" t="s">
        <v>261</v>
      </c>
      <c r="SNG429" s="91" t="s">
        <v>261</v>
      </c>
      <c r="SNH429" s="91" t="s">
        <v>261</v>
      </c>
      <c r="SNI429" s="91" t="s">
        <v>261</v>
      </c>
      <c r="SNJ429" s="91" t="s">
        <v>261</v>
      </c>
      <c r="SNK429" s="91" t="s">
        <v>261</v>
      </c>
      <c r="SNL429" s="91" t="s">
        <v>261</v>
      </c>
      <c r="SNM429" s="91" t="s">
        <v>261</v>
      </c>
      <c r="SNN429" s="91" t="s">
        <v>261</v>
      </c>
      <c r="SNO429" s="91" t="s">
        <v>261</v>
      </c>
      <c r="SNP429" s="91" t="s">
        <v>261</v>
      </c>
      <c r="SNQ429" s="91" t="s">
        <v>261</v>
      </c>
      <c r="SNR429" s="91" t="s">
        <v>261</v>
      </c>
      <c r="SNS429" s="91" t="s">
        <v>261</v>
      </c>
      <c r="SNT429" s="91" t="s">
        <v>261</v>
      </c>
      <c r="SNU429" s="91" t="s">
        <v>261</v>
      </c>
      <c r="SNV429" s="91" t="s">
        <v>261</v>
      </c>
      <c r="SNW429" s="91" t="s">
        <v>261</v>
      </c>
      <c r="SNX429" s="91" t="s">
        <v>261</v>
      </c>
      <c r="SNY429" s="91" t="s">
        <v>261</v>
      </c>
      <c r="SNZ429" s="91" t="s">
        <v>261</v>
      </c>
      <c r="SOA429" s="91" t="s">
        <v>261</v>
      </c>
      <c r="SOB429" s="91" t="s">
        <v>261</v>
      </c>
      <c r="SOC429" s="91" t="s">
        <v>261</v>
      </c>
      <c r="SOD429" s="91" t="s">
        <v>261</v>
      </c>
      <c r="SOE429" s="91" t="s">
        <v>261</v>
      </c>
      <c r="SOF429" s="91" t="s">
        <v>261</v>
      </c>
      <c r="SOG429" s="91" t="s">
        <v>261</v>
      </c>
      <c r="SOH429" s="91" t="s">
        <v>261</v>
      </c>
      <c r="SOI429" s="91" t="s">
        <v>261</v>
      </c>
      <c r="SOJ429" s="91" t="s">
        <v>261</v>
      </c>
      <c r="SOK429" s="91" t="s">
        <v>261</v>
      </c>
      <c r="SOL429" s="91" t="s">
        <v>261</v>
      </c>
      <c r="SOM429" s="91" t="s">
        <v>261</v>
      </c>
      <c r="SON429" s="91" t="s">
        <v>261</v>
      </c>
      <c r="SOO429" s="91" t="s">
        <v>261</v>
      </c>
      <c r="SOP429" s="91" t="s">
        <v>261</v>
      </c>
      <c r="SOQ429" s="91" t="s">
        <v>261</v>
      </c>
      <c r="SOR429" s="91" t="s">
        <v>261</v>
      </c>
      <c r="SOS429" s="91" t="s">
        <v>261</v>
      </c>
      <c r="SOT429" s="91" t="s">
        <v>261</v>
      </c>
      <c r="SOU429" s="91" t="s">
        <v>261</v>
      </c>
      <c r="SOV429" s="91" t="s">
        <v>261</v>
      </c>
      <c r="SOW429" s="91" t="s">
        <v>261</v>
      </c>
      <c r="SOX429" s="91" t="s">
        <v>261</v>
      </c>
      <c r="SOY429" s="91" t="s">
        <v>261</v>
      </c>
      <c r="SOZ429" s="91" t="s">
        <v>261</v>
      </c>
      <c r="SPA429" s="91" t="s">
        <v>261</v>
      </c>
      <c r="SPB429" s="91" t="s">
        <v>261</v>
      </c>
      <c r="SPC429" s="91" t="s">
        <v>261</v>
      </c>
      <c r="SPD429" s="91" t="s">
        <v>261</v>
      </c>
      <c r="SPE429" s="91" t="s">
        <v>261</v>
      </c>
      <c r="SPF429" s="91" t="s">
        <v>261</v>
      </c>
      <c r="SPG429" s="91" t="s">
        <v>261</v>
      </c>
      <c r="SPH429" s="91" t="s">
        <v>261</v>
      </c>
      <c r="SPI429" s="91" t="s">
        <v>261</v>
      </c>
      <c r="SPJ429" s="91" t="s">
        <v>261</v>
      </c>
      <c r="SPK429" s="91" t="s">
        <v>261</v>
      </c>
      <c r="SPL429" s="91" t="s">
        <v>261</v>
      </c>
      <c r="SPM429" s="91" t="s">
        <v>261</v>
      </c>
      <c r="SPN429" s="91" t="s">
        <v>261</v>
      </c>
      <c r="SPO429" s="91" t="s">
        <v>261</v>
      </c>
      <c r="SPP429" s="91" t="s">
        <v>261</v>
      </c>
      <c r="SPQ429" s="91" t="s">
        <v>261</v>
      </c>
      <c r="SPR429" s="91" t="s">
        <v>261</v>
      </c>
      <c r="SPS429" s="91" t="s">
        <v>261</v>
      </c>
      <c r="SPT429" s="91" t="s">
        <v>261</v>
      </c>
      <c r="SPU429" s="91" t="s">
        <v>261</v>
      </c>
      <c r="SPV429" s="91" t="s">
        <v>261</v>
      </c>
      <c r="SPW429" s="91" t="s">
        <v>261</v>
      </c>
      <c r="SPX429" s="91" t="s">
        <v>261</v>
      </c>
      <c r="SPY429" s="91" t="s">
        <v>261</v>
      </c>
      <c r="SPZ429" s="91" t="s">
        <v>261</v>
      </c>
      <c r="SQA429" s="91" t="s">
        <v>261</v>
      </c>
      <c r="SQB429" s="91" t="s">
        <v>261</v>
      </c>
      <c r="SQC429" s="91" t="s">
        <v>261</v>
      </c>
      <c r="SQD429" s="91" t="s">
        <v>261</v>
      </c>
      <c r="SQE429" s="91" t="s">
        <v>261</v>
      </c>
      <c r="SQF429" s="91" t="s">
        <v>261</v>
      </c>
      <c r="SQG429" s="91" t="s">
        <v>261</v>
      </c>
      <c r="SQH429" s="91" t="s">
        <v>261</v>
      </c>
      <c r="SQI429" s="91" t="s">
        <v>261</v>
      </c>
      <c r="SQJ429" s="91" t="s">
        <v>261</v>
      </c>
      <c r="SQK429" s="91" t="s">
        <v>261</v>
      </c>
      <c r="SQL429" s="91" t="s">
        <v>261</v>
      </c>
      <c r="SQM429" s="91" t="s">
        <v>261</v>
      </c>
      <c r="SQN429" s="91" t="s">
        <v>261</v>
      </c>
      <c r="SQO429" s="91" t="s">
        <v>261</v>
      </c>
      <c r="SQP429" s="91" t="s">
        <v>261</v>
      </c>
      <c r="SQQ429" s="91" t="s">
        <v>261</v>
      </c>
      <c r="SQR429" s="91" t="s">
        <v>261</v>
      </c>
      <c r="SQS429" s="91" t="s">
        <v>261</v>
      </c>
      <c r="SQT429" s="91" t="s">
        <v>261</v>
      </c>
      <c r="SQU429" s="91" t="s">
        <v>261</v>
      </c>
      <c r="SQV429" s="91" t="s">
        <v>261</v>
      </c>
      <c r="SQW429" s="91" t="s">
        <v>261</v>
      </c>
      <c r="SQX429" s="91" t="s">
        <v>261</v>
      </c>
      <c r="SQY429" s="91" t="s">
        <v>261</v>
      </c>
      <c r="SQZ429" s="91" t="s">
        <v>261</v>
      </c>
      <c r="SRA429" s="91" t="s">
        <v>261</v>
      </c>
      <c r="SRB429" s="91" t="s">
        <v>261</v>
      </c>
      <c r="SRC429" s="91" t="s">
        <v>261</v>
      </c>
      <c r="SRD429" s="91" t="s">
        <v>261</v>
      </c>
      <c r="SRE429" s="91" t="s">
        <v>261</v>
      </c>
      <c r="SRF429" s="91" t="s">
        <v>261</v>
      </c>
      <c r="SRG429" s="91" t="s">
        <v>261</v>
      </c>
      <c r="SRH429" s="91" t="s">
        <v>261</v>
      </c>
      <c r="SRI429" s="91" t="s">
        <v>261</v>
      </c>
      <c r="SRJ429" s="91" t="s">
        <v>261</v>
      </c>
      <c r="SRK429" s="91" t="s">
        <v>261</v>
      </c>
      <c r="SRL429" s="91" t="s">
        <v>261</v>
      </c>
      <c r="SRM429" s="91" t="s">
        <v>261</v>
      </c>
      <c r="SRN429" s="91" t="s">
        <v>261</v>
      </c>
      <c r="SRO429" s="91" t="s">
        <v>261</v>
      </c>
      <c r="SRP429" s="91" t="s">
        <v>261</v>
      </c>
      <c r="SRQ429" s="91" t="s">
        <v>261</v>
      </c>
      <c r="SRR429" s="91" t="s">
        <v>261</v>
      </c>
      <c r="SRS429" s="91" t="s">
        <v>261</v>
      </c>
      <c r="SRT429" s="91" t="s">
        <v>261</v>
      </c>
      <c r="SRU429" s="91" t="s">
        <v>261</v>
      </c>
      <c r="SRV429" s="91" t="s">
        <v>261</v>
      </c>
      <c r="SRW429" s="91" t="s">
        <v>261</v>
      </c>
      <c r="SRX429" s="91" t="s">
        <v>261</v>
      </c>
      <c r="SRY429" s="91" t="s">
        <v>261</v>
      </c>
      <c r="SRZ429" s="91" t="s">
        <v>261</v>
      </c>
      <c r="SSA429" s="91" t="s">
        <v>261</v>
      </c>
      <c r="SSB429" s="91" t="s">
        <v>261</v>
      </c>
      <c r="SSC429" s="91" t="s">
        <v>261</v>
      </c>
      <c r="SSD429" s="91" t="s">
        <v>261</v>
      </c>
      <c r="SSE429" s="91" t="s">
        <v>261</v>
      </c>
      <c r="SSF429" s="91" t="s">
        <v>261</v>
      </c>
      <c r="SSG429" s="91" t="s">
        <v>261</v>
      </c>
      <c r="SSH429" s="91" t="s">
        <v>261</v>
      </c>
      <c r="SSI429" s="91" t="s">
        <v>261</v>
      </c>
      <c r="SSJ429" s="91" t="s">
        <v>261</v>
      </c>
      <c r="SSK429" s="91" t="s">
        <v>261</v>
      </c>
      <c r="SSL429" s="91" t="s">
        <v>261</v>
      </c>
      <c r="SSM429" s="91" t="s">
        <v>261</v>
      </c>
      <c r="SSN429" s="91" t="s">
        <v>261</v>
      </c>
      <c r="SSO429" s="91" t="s">
        <v>261</v>
      </c>
      <c r="SSP429" s="91" t="s">
        <v>261</v>
      </c>
      <c r="SSQ429" s="91" t="s">
        <v>261</v>
      </c>
      <c r="SSR429" s="91" t="s">
        <v>261</v>
      </c>
      <c r="SSS429" s="91" t="s">
        <v>261</v>
      </c>
      <c r="SST429" s="91" t="s">
        <v>261</v>
      </c>
      <c r="SSU429" s="91" t="s">
        <v>261</v>
      </c>
      <c r="SSV429" s="91" t="s">
        <v>261</v>
      </c>
      <c r="SSW429" s="91" t="s">
        <v>261</v>
      </c>
      <c r="SSX429" s="91" t="s">
        <v>261</v>
      </c>
      <c r="SSY429" s="91" t="s">
        <v>261</v>
      </c>
      <c r="SSZ429" s="91" t="s">
        <v>261</v>
      </c>
      <c r="STA429" s="91" t="s">
        <v>261</v>
      </c>
      <c r="STB429" s="91" t="s">
        <v>261</v>
      </c>
      <c r="STC429" s="91" t="s">
        <v>261</v>
      </c>
      <c r="STD429" s="91" t="s">
        <v>261</v>
      </c>
      <c r="STE429" s="91" t="s">
        <v>261</v>
      </c>
      <c r="STF429" s="91" t="s">
        <v>261</v>
      </c>
      <c r="STG429" s="91" t="s">
        <v>261</v>
      </c>
      <c r="STH429" s="91" t="s">
        <v>261</v>
      </c>
      <c r="STI429" s="91" t="s">
        <v>261</v>
      </c>
      <c r="STJ429" s="91" t="s">
        <v>261</v>
      </c>
      <c r="STK429" s="91" t="s">
        <v>261</v>
      </c>
      <c r="STL429" s="91" t="s">
        <v>261</v>
      </c>
      <c r="STM429" s="91" t="s">
        <v>261</v>
      </c>
      <c r="STN429" s="91" t="s">
        <v>261</v>
      </c>
      <c r="STO429" s="91" t="s">
        <v>261</v>
      </c>
      <c r="STP429" s="91" t="s">
        <v>261</v>
      </c>
      <c r="STQ429" s="91" t="s">
        <v>261</v>
      </c>
      <c r="STR429" s="91" t="s">
        <v>261</v>
      </c>
      <c r="STS429" s="91" t="s">
        <v>261</v>
      </c>
      <c r="STT429" s="91" t="s">
        <v>261</v>
      </c>
      <c r="STU429" s="91" t="s">
        <v>261</v>
      </c>
      <c r="STV429" s="91" t="s">
        <v>261</v>
      </c>
      <c r="STW429" s="91" t="s">
        <v>261</v>
      </c>
      <c r="STX429" s="91" t="s">
        <v>261</v>
      </c>
      <c r="STY429" s="91" t="s">
        <v>261</v>
      </c>
      <c r="STZ429" s="91" t="s">
        <v>261</v>
      </c>
      <c r="SUA429" s="91" t="s">
        <v>261</v>
      </c>
      <c r="SUB429" s="91" t="s">
        <v>261</v>
      </c>
      <c r="SUC429" s="91" t="s">
        <v>261</v>
      </c>
      <c r="SUD429" s="91" t="s">
        <v>261</v>
      </c>
      <c r="SUE429" s="91" t="s">
        <v>261</v>
      </c>
      <c r="SUF429" s="91" t="s">
        <v>261</v>
      </c>
      <c r="SUG429" s="91" t="s">
        <v>261</v>
      </c>
      <c r="SUH429" s="91" t="s">
        <v>261</v>
      </c>
      <c r="SUI429" s="91" t="s">
        <v>261</v>
      </c>
      <c r="SUJ429" s="91" t="s">
        <v>261</v>
      </c>
      <c r="SUK429" s="91" t="s">
        <v>261</v>
      </c>
      <c r="SUL429" s="91" t="s">
        <v>261</v>
      </c>
      <c r="SUM429" s="91" t="s">
        <v>261</v>
      </c>
      <c r="SUN429" s="91" t="s">
        <v>261</v>
      </c>
      <c r="SUO429" s="91" t="s">
        <v>261</v>
      </c>
      <c r="SUP429" s="91" t="s">
        <v>261</v>
      </c>
      <c r="SUQ429" s="91" t="s">
        <v>261</v>
      </c>
      <c r="SUR429" s="91" t="s">
        <v>261</v>
      </c>
      <c r="SUS429" s="91" t="s">
        <v>261</v>
      </c>
      <c r="SUT429" s="91" t="s">
        <v>261</v>
      </c>
      <c r="SUU429" s="91" t="s">
        <v>261</v>
      </c>
      <c r="SUV429" s="91" t="s">
        <v>261</v>
      </c>
      <c r="SUW429" s="91" t="s">
        <v>261</v>
      </c>
      <c r="SUX429" s="91" t="s">
        <v>261</v>
      </c>
      <c r="SUY429" s="91" t="s">
        <v>261</v>
      </c>
      <c r="SUZ429" s="91" t="s">
        <v>261</v>
      </c>
      <c r="SVA429" s="91" t="s">
        <v>261</v>
      </c>
      <c r="SVB429" s="91" t="s">
        <v>261</v>
      </c>
      <c r="SVC429" s="91" t="s">
        <v>261</v>
      </c>
      <c r="SVD429" s="91" t="s">
        <v>261</v>
      </c>
      <c r="SVE429" s="91" t="s">
        <v>261</v>
      </c>
      <c r="SVF429" s="91" t="s">
        <v>261</v>
      </c>
      <c r="SVG429" s="91" t="s">
        <v>261</v>
      </c>
      <c r="SVH429" s="91" t="s">
        <v>261</v>
      </c>
      <c r="SVI429" s="91" t="s">
        <v>261</v>
      </c>
      <c r="SVJ429" s="91" t="s">
        <v>261</v>
      </c>
      <c r="SVK429" s="91" t="s">
        <v>261</v>
      </c>
      <c r="SVL429" s="91" t="s">
        <v>261</v>
      </c>
      <c r="SVM429" s="91" t="s">
        <v>261</v>
      </c>
      <c r="SVN429" s="91" t="s">
        <v>261</v>
      </c>
      <c r="SVO429" s="91" t="s">
        <v>261</v>
      </c>
      <c r="SVP429" s="91" t="s">
        <v>261</v>
      </c>
      <c r="SVQ429" s="91" t="s">
        <v>261</v>
      </c>
      <c r="SVR429" s="91" t="s">
        <v>261</v>
      </c>
      <c r="SVS429" s="91" t="s">
        <v>261</v>
      </c>
      <c r="SVT429" s="91" t="s">
        <v>261</v>
      </c>
      <c r="SVU429" s="91" t="s">
        <v>261</v>
      </c>
      <c r="SVV429" s="91" t="s">
        <v>261</v>
      </c>
      <c r="SVW429" s="91" t="s">
        <v>261</v>
      </c>
      <c r="SVX429" s="91" t="s">
        <v>261</v>
      </c>
      <c r="SVY429" s="91" t="s">
        <v>261</v>
      </c>
      <c r="SVZ429" s="91" t="s">
        <v>261</v>
      </c>
      <c r="SWA429" s="91" t="s">
        <v>261</v>
      </c>
      <c r="SWB429" s="91" t="s">
        <v>261</v>
      </c>
      <c r="SWC429" s="91" t="s">
        <v>261</v>
      </c>
      <c r="SWD429" s="91" t="s">
        <v>261</v>
      </c>
      <c r="SWE429" s="91" t="s">
        <v>261</v>
      </c>
      <c r="SWF429" s="91" t="s">
        <v>261</v>
      </c>
      <c r="SWG429" s="91" t="s">
        <v>261</v>
      </c>
      <c r="SWH429" s="91" t="s">
        <v>261</v>
      </c>
      <c r="SWI429" s="91" t="s">
        <v>261</v>
      </c>
      <c r="SWJ429" s="91" t="s">
        <v>261</v>
      </c>
      <c r="SWK429" s="91" t="s">
        <v>261</v>
      </c>
      <c r="SWL429" s="91" t="s">
        <v>261</v>
      </c>
      <c r="SWM429" s="91" t="s">
        <v>261</v>
      </c>
      <c r="SWN429" s="91" t="s">
        <v>261</v>
      </c>
      <c r="SWO429" s="91" t="s">
        <v>261</v>
      </c>
      <c r="SWP429" s="91" t="s">
        <v>261</v>
      </c>
      <c r="SWQ429" s="91" t="s">
        <v>261</v>
      </c>
      <c r="SWR429" s="91" t="s">
        <v>261</v>
      </c>
      <c r="SWS429" s="91" t="s">
        <v>261</v>
      </c>
      <c r="SWT429" s="91" t="s">
        <v>261</v>
      </c>
      <c r="SWU429" s="91" t="s">
        <v>261</v>
      </c>
      <c r="SWV429" s="91" t="s">
        <v>261</v>
      </c>
      <c r="SWW429" s="91" t="s">
        <v>261</v>
      </c>
      <c r="SWX429" s="91" t="s">
        <v>261</v>
      </c>
      <c r="SWY429" s="91" t="s">
        <v>261</v>
      </c>
      <c r="SWZ429" s="91" t="s">
        <v>261</v>
      </c>
      <c r="SXA429" s="91" t="s">
        <v>261</v>
      </c>
      <c r="SXB429" s="91" t="s">
        <v>261</v>
      </c>
      <c r="SXC429" s="91" t="s">
        <v>261</v>
      </c>
      <c r="SXD429" s="91" t="s">
        <v>261</v>
      </c>
      <c r="SXE429" s="91" t="s">
        <v>261</v>
      </c>
      <c r="SXF429" s="91" t="s">
        <v>261</v>
      </c>
      <c r="SXG429" s="91" t="s">
        <v>261</v>
      </c>
      <c r="SXH429" s="91" t="s">
        <v>261</v>
      </c>
      <c r="SXI429" s="91" t="s">
        <v>261</v>
      </c>
      <c r="SXJ429" s="91" t="s">
        <v>261</v>
      </c>
      <c r="SXK429" s="91" t="s">
        <v>261</v>
      </c>
      <c r="SXL429" s="91" t="s">
        <v>261</v>
      </c>
      <c r="SXM429" s="91" t="s">
        <v>261</v>
      </c>
      <c r="SXN429" s="91" t="s">
        <v>261</v>
      </c>
      <c r="SXO429" s="91" t="s">
        <v>261</v>
      </c>
      <c r="SXP429" s="91" t="s">
        <v>261</v>
      </c>
      <c r="SXQ429" s="91" t="s">
        <v>261</v>
      </c>
      <c r="SXR429" s="91" t="s">
        <v>261</v>
      </c>
      <c r="SXS429" s="91" t="s">
        <v>261</v>
      </c>
      <c r="SXT429" s="91" t="s">
        <v>261</v>
      </c>
      <c r="SXU429" s="91" t="s">
        <v>261</v>
      </c>
      <c r="SXV429" s="91" t="s">
        <v>261</v>
      </c>
      <c r="SXW429" s="91" t="s">
        <v>261</v>
      </c>
      <c r="SXX429" s="91" t="s">
        <v>261</v>
      </c>
      <c r="SXY429" s="91" t="s">
        <v>261</v>
      </c>
      <c r="SXZ429" s="91" t="s">
        <v>261</v>
      </c>
      <c r="SYA429" s="91" t="s">
        <v>261</v>
      </c>
      <c r="SYB429" s="91" t="s">
        <v>261</v>
      </c>
      <c r="SYC429" s="91" t="s">
        <v>261</v>
      </c>
      <c r="SYD429" s="91" t="s">
        <v>261</v>
      </c>
      <c r="SYE429" s="91" t="s">
        <v>261</v>
      </c>
      <c r="SYF429" s="91" t="s">
        <v>261</v>
      </c>
      <c r="SYG429" s="91" t="s">
        <v>261</v>
      </c>
      <c r="SYH429" s="91" t="s">
        <v>261</v>
      </c>
      <c r="SYI429" s="91" t="s">
        <v>261</v>
      </c>
      <c r="SYJ429" s="91" t="s">
        <v>261</v>
      </c>
      <c r="SYK429" s="91" t="s">
        <v>261</v>
      </c>
      <c r="SYL429" s="91" t="s">
        <v>261</v>
      </c>
      <c r="SYM429" s="91" t="s">
        <v>261</v>
      </c>
      <c r="SYN429" s="91" t="s">
        <v>261</v>
      </c>
      <c r="SYO429" s="91" t="s">
        <v>261</v>
      </c>
      <c r="SYP429" s="91" t="s">
        <v>261</v>
      </c>
      <c r="SYQ429" s="91" t="s">
        <v>261</v>
      </c>
      <c r="SYR429" s="91" t="s">
        <v>261</v>
      </c>
      <c r="SYS429" s="91" t="s">
        <v>261</v>
      </c>
      <c r="SYT429" s="91" t="s">
        <v>261</v>
      </c>
      <c r="SYU429" s="91" t="s">
        <v>261</v>
      </c>
      <c r="SYV429" s="91" t="s">
        <v>261</v>
      </c>
      <c r="SYW429" s="91" t="s">
        <v>261</v>
      </c>
      <c r="SYX429" s="91" t="s">
        <v>261</v>
      </c>
      <c r="SYY429" s="91" t="s">
        <v>261</v>
      </c>
      <c r="SYZ429" s="91" t="s">
        <v>261</v>
      </c>
      <c r="SZA429" s="91" t="s">
        <v>261</v>
      </c>
      <c r="SZB429" s="91" t="s">
        <v>261</v>
      </c>
      <c r="SZC429" s="91" t="s">
        <v>261</v>
      </c>
      <c r="SZD429" s="91" t="s">
        <v>261</v>
      </c>
      <c r="SZE429" s="91" t="s">
        <v>261</v>
      </c>
      <c r="SZF429" s="91" t="s">
        <v>261</v>
      </c>
      <c r="SZG429" s="91" t="s">
        <v>261</v>
      </c>
      <c r="SZH429" s="91" t="s">
        <v>261</v>
      </c>
      <c r="SZI429" s="91" t="s">
        <v>261</v>
      </c>
      <c r="SZJ429" s="91" t="s">
        <v>261</v>
      </c>
      <c r="SZK429" s="91" t="s">
        <v>261</v>
      </c>
      <c r="SZL429" s="91" t="s">
        <v>261</v>
      </c>
      <c r="SZM429" s="91" t="s">
        <v>261</v>
      </c>
      <c r="SZN429" s="91" t="s">
        <v>261</v>
      </c>
      <c r="SZO429" s="91" t="s">
        <v>261</v>
      </c>
      <c r="SZP429" s="91" t="s">
        <v>261</v>
      </c>
      <c r="SZQ429" s="91" t="s">
        <v>261</v>
      </c>
      <c r="SZR429" s="91" t="s">
        <v>261</v>
      </c>
      <c r="SZS429" s="91" t="s">
        <v>261</v>
      </c>
      <c r="SZT429" s="91" t="s">
        <v>261</v>
      </c>
      <c r="SZU429" s="91" t="s">
        <v>261</v>
      </c>
      <c r="SZV429" s="91" t="s">
        <v>261</v>
      </c>
      <c r="SZW429" s="91" t="s">
        <v>261</v>
      </c>
      <c r="SZX429" s="91" t="s">
        <v>261</v>
      </c>
      <c r="SZY429" s="91" t="s">
        <v>261</v>
      </c>
      <c r="SZZ429" s="91" t="s">
        <v>261</v>
      </c>
      <c r="TAA429" s="91" t="s">
        <v>261</v>
      </c>
      <c r="TAB429" s="91" t="s">
        <v>261</v>
      </c>
      <c r="TAC429" s="91" t="s">
        <v>261</v>
      </c>
      <c r="TAD429" s="91" t="s">
        <v>261</v>
      </c>
      <c r="TAE429" s="91" t="s">
        <v>261</v>
      </c>
      <c r="TAF429" s="91" t="s">
        <v>261</v>
      </c>
      <c r="TAG429" s="91" t="s">
        <v>261</v>
      </c>
      <c r="TAH429" s="91" t="s">
        <v>261</v>
      </c>
      <c r="TAI429" s="91" t="s">
        <v>261</v>
      </c>
      <c r="TAJ429" s="91" t="s">
        <v>261</v>
      </c>
      <c r="TAK429" s="91" t="s">
        <v>261</v>
      </c>
      <c r="TAL429" s="91" t="s">
        <v>261</v>
      </c>
      <c r="TAM429" s="91" t="s">
        <v>261</v>
      </c>
      <c r="TAN429" s="91" t="s">
        <v>261</v>
      </c>
      <c r="TAO429" s="91" t="s">
        <v>261</v>
      </c>
      <c r="TAP429" s="91" t="s">
        <v>261</v>
      </c>
      <c r="TAQ429" s="91" t="s">
        <v>261</v>
      </c>
      <c r="TAR429" s="91" t="s">
        <v>261</v>
      </c>
      <c r="TAS429" s="91" t="s">
        <v>261</v>
      </c>
      <c r="TAT429" s="91" t="s">
        <v>261</v>
      </c>
      <c r="TAU429" s="91" t="s">
        <v>261</v>
      </c>
      <c r="TAV429" s="91" t="s">
        <v>261</v>
      </c>
      <c r="TAW429" s="91" t="s">
        <v>261</v>
      </c>
      <c r="TAX429" s="91" t="s">
        <v>261</v>
      </c>
      <c r="TAY429" s="91" t="s">
        <v>261</v>
      </c>
      <c r="TAZ429" s="91" t="s">
        <v>261</v>
      </c>
      <c r="TBA429" s="91" t="s">
        <v>261</v>
      </c>
      <c r="TBB429" s="91" t="s">
        <v>261</v>
      </c>
      <c r="TBC429" s="91" t="s">
        <v>261</v>
      </c>
      <c r="TBD429" s="91" t="s">
        <v>261</v>
      </c>
      <c r="TBE429" s="91" t="s">
        <v>261</v>
      </c>
      <c r="TBF429" s="91" t="s">
        <v>261</v>
      </c>
      <c r="TBG429" s="91" t="s">
        <v>261</v>
      </c>
      <c r="TBH429" s="91" t="s">
        <v>261</v>
      </c>
      <c r="TBI429" s="91" t="s">
        <v>261</v>
      </c>
      <c r="TBJ429" s="91" t="s">
        <v>261</v>
      </c>
      <c r="TBK429" s="91" t="s">
        <v>261</v>
      </c>
      <c r="TBL429" s="91" t="s">
        <v>261</v>
      </c>
      <c r="TBM429" s="91" t="s">
        <v>261</v>
      </c>
      <c r="TBN429" s="91" t="s">
        <v>261</v>
      </c>
      <c r="TBO429" s="91" t="s">
        <v>261</v>
      </c>
      <c r="TBP429" s="91" t="s">
        <v>261</v>
      </c>
      <c r="TBQ429" s="91" t="s">
        <v>261</v>
      </c>
      <c r="TBR429" s="91" t="s">
        <v>261</v>
      </c>
      <c r="TBS429" s="91" t="s">
        <v>261</v>
      </c>
      <c r="TBT429" s="91" t="s">
        <v>261</v>
      </c>
      <c r="TBU429" s="91" t="s">
        <v>261</v>
      </c>
      <c r="TBV429" s="91" t="s">
        <v>261</v>
      </c>
      <c r="TBW429" s="91" t="s">
        <v>261</v>
      </c>
      <c r="TBX429" s="91" t="s">
        <v>261</v>
      </c>
      <c r="TBY429" s="91" t="s">
        <v>261</v>
      </c>
      <c r="TBZ429" s="91" t="s">
        <v>261</v>
      </c>
      <c r="TCA429" s="91" t="s">
        <v>261</v>
      </c>
      <c r="TCB429" s="91" t="s">
        <v>261</v>
      </c>
      <c r="TCC429" s="91" t="s">
        <v>261</v>
      </c>
      <c r="TCD429" s="91" t="s">
        <v>261</v>
      </c>
      <c r="TCE429" s="91" t="s">
        <v>261</v>
      </c>
      <c r="TCF429" s="91" t="s">
        <v>261</v>
      </c>
      <c r="TCG429" s="91" t="s">
        <v>261</v>
      </c>
      <c r="TCH429" s="91" t="s">
        <v>261</v>
      </c>
      <c r="TCI429" s="91" t="s">
        <v>261</v>
      </c>
      <c r="TCJ429" s="91" t="s">
        <v>261</v>
      </c>
      <c r="TCK429" s="91" t="s">
        <v>261</v>
      </c>
      <c r="TCL429" s="91" t="s">
        <v>261</v>
      </c>
      <c r="TCM429" s="91" t="s">
        <v>261</v>
      </c>
      <c r="TCN429" s="91" t="s">
        <v>261</v>
      </c>
      <c r="TCO429" s="91" t="s">
        <v>261</v>
      </c>
      <c r="TCP429" s="91" t="s">
        <v>261</v>
      </c>
      <c r="TCQ429" s="91" t="s">
        <v>261</v>
      </c>
      <c r="TCR429" s="91" t="s">
        <v>261</v>
      </c>
      <c r="TCS429" s="91" t="s">
        <v>261</v>
      </c>
      <c r="TCT429" s="91" t="s">
        <v>261</v>
      </c>
      <c r="TCU429" s="91" t="s">
        <v>261</v>
      </c>
      <c r="TCV429" s="91" t="s">
        <v>261</v>
      </c>
      <c r="TCW429" s="91" t="s">
        <v>261</v>
      </c>
      <c r="TCX429" s="91" t="s">
        <v>261</v>
      </c>
      <c r="TCY429" s="91" t="s">
        <v>261</v>
      </c>
      <c r="TCZ429" s="91" t="s">
        <v>261</v>
      </c>
      <c r="TDA429" s="91" t="s">
        <v>261</v>
      </c>
      <c r="TDB429" s="91" t="s">
        <v>261</v>
      </c>
      <c r="TDC429" s="91" t="s">
        <v>261</v>
      </c>
      <c r="TDD429" s="91" t="s">
        <v>261</v>
      </c>
      <c r="TDE429" s="91" t="s">
        <v>261</v>
      </c>
      <c r="TDF429" s="91" t="s">
        <v>261</v>
      </c>
      <c r="TDG429" s="91" t="s">
        <v>261</v>
      </c>
      <c r="TDH429" s="91" t="s">
        <v>261</v>
      </c>
      <c r="TDI429" s="91" t="s">
        <v>261</v>
      </c>
      <c r="TDJ429" s="91" t="s">
        <v>261</v>
      </c>
      <c r="TDK429" s="91" t="s">
        <v>261</v>
      </c>
      <c r="TDL429" s="91" t="s">
        <v>261</v>
      </c>
      <c r="TDM429" s="91" t="s">
        <v>261</v>
      </c>
      <c r="TDN429" s="91" t="s">
        <v>261</v>
      </c>
      <c r="TDO429" s="91" t="s">
        <v>261</v>
      </c>
      <c r="TDP429" s="91" t="s">
        <v>261</v>
      </c>
      <c r="TDQ429" s="91" t="s">
        <v>261</v>
      </c>
      <c r="TDR429" s="91" t="s">
        <v>261</v>
      </c>
      <c r="TDS429" s="91" t="s">
        <v>261</v>
      </c>
      <c r="TDT429" s="91" t="s">
        <v>261</v>
      </c>
      <c r="TDU429" s="91" t="s">
        <v>261</v>
      </c>
      <c r="TDV429" s="91" t="s">
        <v>261</v>
      </c>
      <c r="TDW429" s="91" t="s">
        <v>261</v>
      </c>
      <c r="TDX429" s="91" t="s">
        <v>261</v>
      </c>
      <c r="TDY429" s="91" t="s">
        <v>261</v>
      </c>
      <c r="TDZ429" s="91" t="s">
        <v>261</v>
      </c>
      <c r="TEA429" s="91" t="s">
        <v>261</v>
      </c>
      <c r="TEB429" s="91" t="s">
        <v>261</v>
      </c>
      <c r="TEC429" s="91" t="s">
        <v>261</v>
      </c>
      <c r="TED429" s="91" t="s">
        <v>261</v>
      </c>
      <c r="TEE429" s="91" t="s">
        <v>261</v>
      </c>
      <c r="TEF429" s="91" t="s">
        <v>261</v>
      </c>
      <c r="TEG429" s="91" t="s">
        <v>261</v>
      </c>
      <c r="TEH429" s="91" t="s">
        <v>261</v>
      </c>
      <c r="TEI429" s="91" t="s">
        <v>261</v>
      </c>
      <c r="TEJ429" s="91" t="s">
        <v>261</v>
      </c>
      <c r="TEK429" s="91" t="s">
        <v>261</v>
      </c>
      <c r="TEL429" s="91" t="s">
        <v>261</v>
      </c>
      <c r="TEM429" s="91" t="s">
        <v>261</v>
      </c>
      <c r="TEN429" s="91" t="s">
        <v>261</v>
      </c>
      <c r="TEO429" s="91" t="s">
        <v>261</v>
      </c>
      <c r="TEP429" s="91" t="s">
        <v>261</v>
      </c>
      <c r="TEQ429" s="91" t="s">
        <v>261</v>
      </c>
      <c r="TER429" s="91" t="s">
        <v>261</v>
      </c>
      <c r="TES429" s="91" t="s">
        <v>261</v>
      </c>
      <c r="TET429" s="91" t="s">
        <v>261</v>
      </c>
      <c r="TEU429" s="91" t="s">
        <v>261</v>
      </c>
      <c r="TEV429" s="91" t="s">
        <v>261</v>
      </c>
      <c r="TEW429" s="91" t="s">
        <v>261</v>
      </c>
      <c r="TEX429" s="91" t="s">
        <v>261</v>
      </c>
      <c r="TEY429" s="91" t="s">
        <v>261</v>
      </c>
      <c r="TEZ429" s="91" t="s">
        <v>261</v>
      </c>
      <c r="TFA429" s="91" t="s">
        <v>261</v>
      </c>
      <c r="TFB429" s="91" t="s">
        <v>261</v>
      </c>
      <c r="TFC429" s="91" t="s">
        <v>261</v>
      </c>
      <c r="TFD429" s="91" t="s">
        <v>261</v>
      </c>
      <c r="TFE429" s="91" t="s">
        <v>261</v>
      </c>
      <c r="TFF429" s="91" t="s">
        <v>261</v>
      </c>
      <c r="TFG429" s="91" t="s">
        <v>261</v>
      </c>
      <c r="TFH429" s="91" t="s">
        <v>261</v>
      </c>
      <c r="TFI429" s="91" t="s">
        <v>261</v>
      </c>
      <c r="TFJ429" s="91" t="s">
        <v>261</v>
      </c>
      <c r="TFK429" s="91" t="s">
        <v>261</v>
      </c>
      <c r="TFL429" s="91" t="s">
        <v>261</v>
      </c>
      <c r="TFM429" s="91" t="s">
        <v>261</v>
      </c>
      <c r="TFN429" s="91" t="s">
        <v>261</v>
      </c>
      <c r="TFO429" s="91" t="s">
        <v>261</v>
      </c>
      <c r="TFP429" s="91" t="s">
        <v>261</v>
      </c>
      <c r="TFQ429" s="91" t="s">
        <v>261</v>
      </c>
      <c r="TFR429" s="91" t="s">
        <v>261</v>
      </c>
      <c r="TFS429" s="91" t="s">
        <v>261</v>
      </c>
      <c r="TFT429" s="91" t="s">
        <v>261</v>
      </c>
      <c r="TFU429" s="91" t="s">
        <v>261</v>
      </c>
      <c r="TFV429" s="91" t="s">
        <v>261</v>
      </c>
      <c r="TFW429" s="91" t="s">
        <v>261</v>
      </c>
      <c r="TFX429" s="91" t="s">
        <v>261</v>
      </c>
      <c r="TFY429" s="91" t="s">
        <v>261</v>
      </c>
      <c r="TFZ429" s="91" t="s">
        <v>261</v>
      </c>
      <c r="TGA429" s="91" t="s">
        <v>261</v>
      </c>
      <c r="TGB429" s="91" t="s">
        <v>261</v>
      </c>
      <c r="TGC429" s="91" t="s">
        <v>261</v>
      </c>
      <c r="TGD429" s="91" t="s">
        <v>261</v>
      </c>
      <c r="TGE429" s="91" t="s">
        <v>261</v>
      </c>
      <c r="TGF429" s="91" t="s">
        <v>261</v>
      </c>
      <c r="TGG429" s="91" t="s">
        <v>261</v>
      </c>
      <c r="TGH429" s="91" t="s">
        <v>261</v>
      </c>
      <c r="TGI429" s="91" t="s">
        <v>261</v>
      </c>
      <c r="TGJ429" s="91" t="s">
        <v>261</v>
      </c>
      <c r="TGK429" s="91" t="s">
        <v>261</v>
      </c>
      <c r="TGL429" s="91" t="s">
        <v>261</v>
      </c>
      <c r="TGM429" s="91" t="s">
        <v>261</v>
      </c>
      <c r="TGN429" s="91" t="s">
        <v>261</v>
      </c>
      <c r="TGO429" s="91" t="s">
        <v>261</v>
      </c>
      <c r="TGP429" s="91" t="s">
        <v>261</v>
      </c>
      <c r="TGQ429" s="91" t="s">
        <v>261</v>
      </c>
      <c r="TGR429" s="91" t="s">
        <v>261</v>
      </c>
      <c r="TGS429" s="91" t="s">
        <v>261</v>
      </c>
      <c r="TGT429" s="91" t="s">
        <v>261</v>
      </c>
      <c r="TGU429" s="91" t="s">
        <v>261</v>
      </c>
      <c r="TGV429" s="91" t="s">
        <v>261</v>
      </c>
      <c r="TGW429" s="91" t="s">
        <v>261</v>
      </c>
      <c r="TGX429" s="91" t="s">
        <v>261</v>
      </c>
      <c r="TGY429" s="91" t="s">
        <v>261</v>
      </c>
      <c r="TGZ429" s="91" t="s">
        <v>261</v>
      </c>
      <c r="THA429" s="91" t="s">
        <v>261</v>
      </c>
      <c r="THB429" s="91" t="s">
        <v>261</v>
      </c>
      <c r="THC429" s="91" t="s">
        <v>261</v>
      </c>
      <c r="THD429" s="91" t="s">
        <v>261</v>
      </c>
      <c r="THE429" s="91" t="s">
        <v>261</v>
      </c>
      <c r="THF429" s="91" t="s">
        <v>261</v>
      </c>
      <c r="THG429" s="91" t="s">
        <v>261</v>
      </c>
      <c r="THH429" s="91" t="s">
        <v>261</v>
      </c>
      <c r="THI429" s="91" t="s">
        <v>261</v>
      </c>
      <c r="THJ429" s="91" t="s">
        <v>261</v>
      </c>
      <c r="THK429" s="91" t="s">
        <v>261</v>
      </c>
      <c r="THL429" s="91" t="s">
        <v>261</v>
      </c>
      <c r="THM429" s="91" t="s">
        <v>261</v>
      </c>
      <c r="THN429" s="91" t="s">
        <v>261</v>
      </c>
      <c r="THO429" s="91" t="s">
        <v>261</v>
      </c>
      <c r="THP429" s="91" t="s">
        <v>261</v>
      </c>
      <c r="THQ429" s="91" t="s">
        <v>261</v>
      </c>
      <c r="THR429" s="91" t="s">
        <v>261</v>
      </c>
      <c r="THS429" s="91" t="s">
        <v>261</v>
      </c>
      <c r="THT429" s="91" t="s">
        <v>261</v>
      </c>
      <c r="THU429" s="91" t="s">
        <v>261</v>
      </c>
      <c r="THV429" s="91" t="s">
        <v>261</v>
      </c>
      <c r="THW429" s="91" t="s">
        <v>261</v>
      </c>
      <c r="THX429" s="91" t="s">
        <v>261</v>
      </c>
      <c r="THY429" s="91" t="s">
        <v>261</v>
      </c>
      <c r="THZ429" s="91" t="s">
        <v>261</v>
      </c>
      <c r="TIA429" s="91" t="s">
        <v>261</v>
      </c>
      <c r="TIB429" s="91" t="s">
        <v>261</v>
      </c>
      <c r="TIC429" s="91" t="s">
        <v>261</v>
      </c>
      <c r="TID429" s="91" t="s">
        <v>261</v>
      </c>
      <c r="TIE429" s="91" t="s">
        <v>261</v>
      </c>
      <c r="TIF429" s="91" t="s">
        <v>261</v>
      </c>
      <c r="TIG429" s="91" t="s">
        <v>261</v>
      </c>
      <c r="TIH429" s="91" t="s">
        <v>261</v>
      </c>
      <c r="TII429" s="91" t="s">
        <v>261</v>
      </c>
      <c r="TIJ429" s="91" t="s">
        <v>261</v>
      </c>
      <c r="TIK429" s="91" t="s">
        <v>261</v>
      </c>
      <c r="TIL429" s="91" t="s">
        <v>261</v>
      </c>
      <c r="TIM429" s="91" t="s">
        <v>261</v>
      </c>
      <c r="TIN429" s="91" t="s">
        <v>261</v>
      </c>
      <c r="TIO429" s="91" t="s">
        <v>261</v>
      </c>
      <c r="TIP429" s="91" t="s">
        <v>261</v>
      </c>
      <c r="TIQ429" s="91" t="s">
        <v>261</v>
      </c>
      <c r="TIR429" s="91" t="s">
        <v>261</v>
      </c>
      <c r="TIS429" s="91" t="s">
        <v>261</v>
      </c>
      <c r="TIT429" s="91" t="s">
        <v>261</v>
      </c>
      <c r="TIU429" s="91" t="s">
        <v>261</v>
      </c>
      <c r="TIV429" s="91" t="s">
        <v>261</v>
      </c>
      <c r="TIW429" s="91" t="s">
        <v>261</v>
      </c>
      <c r="TIX429" s="91" t="s">
        <v>261</v>
      </c>
      <c r="TIY429" s="91" t="s">
        <v>261</v>
      </c>
      <c r="TIZ429" s="91" t="s">
        <v>261</v>
      </c>
      <c r="TJA429" s="91" t="s">
        <v>261</v>
      </c>
      <c r="TJB429" s="91" t="s">
        <v>261</v>
      </c>
      <c r="TJC429" s="91" t="s">
        <v>261</v>
      </c>
      <c r="TJD429" s="91" t="s">
        <v>261</v>
      </c>
      <c r="TJE429" s="91" t="s">
        <v>261</v>
      </c>
      <c r="TJF429" s="91" t="s">
        <v>261</v>
      </c>
      <c r="TJG429" s="91" t="s">
        <v>261</v>
      </c>
      <c r="TJH429" s="91" t="s">
        <v>261</v>
      </c>
      <c r="TJI429" s="91" t="s">
        <v>261</v>
      </c>
      <c r="TJJ429" s="91" t="s">
        <v>261</v>
      </c>
      <c r="TJK429" s="91" t="s">
        <v>261</v>
      </c>
      <c r="TJL429" s="91" t="s">
        <v>261</v>
      </c>
      <c r="TJM429" s="91" t="s">
        <v>261</v>
      </c>
      <c r="TJN429" s="91" t="s">
        <v>261</v>
      </c>
      <c r="TJO429" s="91" t="s">
        <v>261</v>
      </c>
      <c r="TJP429" s="91" t="s">
        <v>261</v>
      </c>
      <c r="TJQ429" s="91" t="s">
        <v>261</v>
      </c>
      <c r="TJR429" s="91" t="s">
        <v>261</v>
      </c>
      <c r="TJS429" s="91" t="s">
        <v>261</v>
      </c>
      <c r="TJT429" s="91" t="s">
        <v>261</v>
      </c>
      <c r="TJU429" s="91" t="s">
        <v>261</v>
      </c>
      <c r="TJV429" s="91" t="s">
        <v>261</v>
      </c>
      <c r="TJW429" s="91" t="s">
        <v>261</v>
      </c>
      <c r="TJX429" s="91" t="s">
        <v>261</v>
      </c>
      <c r="TJY429" s="91" t="s">
        <v>261</v>
      </c>
      <c r="TJZ429" s="91" t="s">
        <v>261</v>
      </c>
      <c r="TKA429" s="91" t="s">
        <v>261</v>
      </c>
      <c r="TKB429" s="91" t="s">
        <v>261</v>
      </c>
      <c r="TKC429" s="91" t="s">
        <v>261</v>
      </c>
      <c r="TKD429" s="91" t="s">
        <v>261</v>
      </c>
      <c r="TKE429" s="91" t="s">
        <v>261</v>
      </c>
      <c r="TKF429" s="91" t="s">
        <v>261</v>
      </c>
      <c r="TKG429" s="91" t="s">
        <v>261</v>
      </c>
      <c r="TKH429" s="91" t="s">
        <v>261</v>
      </c>
      <c r="TKI429" s="91" t="s">
        <v>261</v>
      </c>
      <c r="TKJ429" s="91" t="s">
        <v>261</v>
      </c>
      <c r="TKK429" s="91" t="s">
        <v>261</v>
      </c>
      <c r="TKL429" s="91" t="s">
        <v>261</v>
      </c>
      <c r="TKM429" s="91" t="s">
        <v>261</v>
      </c>
      <c r="TKN429" s="91" t="s">
        <v>261</v>
      </c>
      <c r="TKO429" s="91" t="s">
        <v>261</v>
      </c>
      <c r="TKP429" s="91" t="s">
        <v>261</v>
      </c>
      <c r="TKQ429" s="91" t="s">
        <v>261</v>
      </c>
      <c r="TKR429" s="91" t="s">
        <v>261</v>
      </c>
      <c r="TKS429" s="91" t="s">
        <v>261</v>
      </c>
      <c r="TKT429" s="91" t="s">
        <v>261</v>
      </c>
      <c r="TKU429" s="91" t="s">
        <v>261</v>
      </c>
      <c r="TKV429" s="91" t="s">
        <v>261</v>
      </c>
      <c r="TKW429" s="91" t="s">
        <v>261</v>
      </c>
      <c r="TKX429" s="91" t="s">
        <v>261</v>
      </c>
      <c r="TKY429" s="91" t="s">
        <v>261</v>
      </c>
      <c r="TKZ429" s="91" t="s">
        <v>261</v>
      </c>
      <c r="TLA429" s="91" t="s">
        <v>261</v>
      </c>
      <c r="TLB429" s="91" t="s">
        <v>261</v>
      </c>
      <c r="TLC429" s="91" t="s">
        <v>261</v>
      </c>
      <c r="TLD429" s="91" t="s">
        <v>261</v>
      </c>
      <c r="TLE429" s="91" t="s">
        <v>261</v>
      </c>
      <c r="TLF429" s="91" t="s">
        <v>261</v>
      </c>
      <c r="TLG429" s="91" t="s">
        <v>261</v>
      </c>
      <c r="TLH429" s="91" t="s">
        <v>261</v>
      </c>
      <c r="TLI429" s="91" t="s">
        <v>261</v>
      </c>
      <c r="TLJ429" s="91" t="s">
        <v>261</v>
      </c>
      <c r="TLK429" s="91" t="s">
        <v>261</v>
      </c>
      <c r="TLL429" s="91" t="s">
        <v>261</v>
      </c>
      <c r="TLM429" s="91" t="s">
        <v>261</v>
      </c>
      <c r="TLN429" s="91" t="s">
        <v>261</v>
      </c>
      <c r="TLO429" s="91" t="s">
        <v>261</v>
      </c>
      <c r="TLP429" s="91" t="s">
        <v>261</v>
      </c>
      <c r="TLQ429" s="91" t="s">
        <v>261</v>
      </c>
      <c r="TLR429" s="91" t="s">
        <v>261</v>
      </c>
      <c r="TLS429" s="91" t="s">
        <v>261</v>
      </c>
      <c r="TLT429" s="91" t="s">
        <v>261</v>
      </c>
      <c r="TLU429" s="91" t="s">
        <v>261</v>
      </c>
      <c r="TLV429" s="91" t="s">
        <v>261</v>
      </c>
      <c r="TLW429" s="91" t="s">
        <v>261</v>
      </c>
      <c r="TLX429" s="91" t="s">
        <v>261</v>
      </c>
      <c r="TLY429" s="91" t="s">
        <v>261</v>
      </c>
      <c r="TLZ429" s="91" t="s">
        <v>261</v>
      </c>
      <c r="TMA429" s="91" t="s">
        <v>261</v>
      </c>
      <c r="TMB429" s="91" t="s">
        <v>261</v>
      </c>
      <c r="TMC429" s="91" t="s">
        <v>261</v>
      </c>
      <c r="TMD429" s="91" t="s">
        <v>261</v>
      </c>
      <c r="TME429" s="91" t="s">
        <v>261</v>
      </c>
      <c r="TMF429" s="91" t="s">
        <v>261</v>
      </c>
      <c r="TMG429" s="91" t="s">
        <v>261</v>
      </c>
      <c r="TMH429" s="91" t="s">
        <v>261</v>
      </c>
      <c r="TMI429" s="91" t="s">
        <v>261</v>
      </c>
      <c r="TMJ429" s="91" t="s">
        <v>261</v>
      </c>
      <c r="TMK429" s="91" t="s">
        <v>261</v>
      </c>
      <c r="TML429" s="91" t="s">
        <v>261</v>
      </c>
      <c r="TMM429" s="91" t="s">
        <v>261</v>
      </c>
      <c r="TMN429" s="91" t="s">
        <v>261</v>
      </c>
      <c r="TMO429" s="91" t="s">
        <v>261</v>
      </c>
      <c r="TMP429" s="91" t="s">
        <v>261</v>
      </c>
      <c r="TMQ429" s="91" t="s">
        <v>261</v>
      </c>
      <c r="TMR429" s="91" t="s">
        <v>261</v>
      </c>
      <c r="TMS429" s="91" t="s">
        <v>261</v>
      </c>
      <c r="TMT429" s="91" t="s">
        <v>261</v>
      </c>
      <c r="TMU429" s="91" t="s">
        <v>261</v>
      </c>
      <c r="TMV429" s="91" t="s">
        <v>261</v>
      </c>
      <c r="TMW429" s="91" t="s">
        <v>261</v>
      </c>
      <c r="TMX429" s="91" t="s">
        <v>261</v>
      </c>
      <c r="TMY429" s="91" t="s">
        <v>261</v>
      </c>
      <c r="TMZ429" s="91" t="s">
        <v>261</v>
      </c>
      <c r="TNA429" s="91" t="s">
        <v>261</v>
      </c>
      <c r="TNB429" s="91" t="s">
        <v>261</v>
      </c>
      <c r="TNC429" s="91" t="s">
        <v>261</v>
      </c>
      <c r="TND429" s="91" t="s">
        <v>261</v>
      </c>
      <c r="TNE429" s="91" t="s">
        <v>261</v>
      </c>
      <c r="TNF429" s="91" t="s">
        <v>261</v>
      </c>
      <c r="TNG429" s="91" t="s">
        <v>261</v>
      </c>
      <c r="TNH429" s="91" t="s">
        <v>261</v>
      </c>
      <c r="TNI429" s="91" t="s">
        <v>261</v>
      </c>
      <c r="TNJ429" s="91" t="s">
        <v>261</v>
      </c>
      <c r="TNK429" s="91" t="s">
        <v>261</v>
      </c>
      <c r="TNL429" s="91" t="s">
        <v>261</v>
      </c>
      <c r="TNM429" s="91" t="s">
        <v>261</v>
      </c>
      <c r="TNN429" s="91" t="s">
        <v>261</v>
      </c>
      <c r="TNO429" s="91" t="s">
        <v>261</v>
      </c>
      <c r="TNP429" s="91" t="s">
        <v>261</v>
      </c>
      <c r="TNQ429" s="91" t="s">
        <v>261</v>
      </c>
      <c r="TNR429" s="91" t="s">
        <v>261</v>
      </c>
      <c r="TNS429" s="91" t="s">
        <v>261</v>
      </c>
      <c r="TNT429" s="91" t="s">
        <v>261</v>
      </c>
      <c r="TNU429" s="91" t="s">
        <v>261</v>
      </c>
      <c r="TNV429" s="91" t="s">
        <v>261</v>
      </c>
      <c r="TNW429" s="91" t="s">
        <v>261</v>
      </c>
      <c r="TNX429" s="91" t="s">
        <v>261</v>
      </c>
      <c r="TNY429" s="91" t="s">
        <v>261</v>
      </c>
      <c r="TNZ429" s="91" t="s">
        <v>261</v>
      </c>
      <c r="TOA429" s="91" t="s">
        <v>261</v>
      </c>
      <c r="TOB429" s="91" t="s">
        <v>261</v>
      </c>
      <c r="TOC429" s="91" t="s">
        <v>261</v>
      </c>
      <c r="TOD429" s="91" t="s">
        <v>261</v>
      </c>
      <c r="TOE429" s="91" t="s">
        <v>261</v>
      </c>
      <c r="TOF429" s="91" t="s">
        <v>261</v>
      </c>
      <c r="TOG429" s="91" t="s">
        <v>261</v>
      </c>
      <c r="TOH429" s="91" t="s">
        <v>261</v>
      </c>
      <c r="TOI429" s="91" t="s">
        <v>261</v>
      </c>
      <c r="TOJ429" s="91" t="s">
        <v>261</v>
      </c>
      <c r="TOK429" s="91" t="s">
        <v>261</v>
      </c>
      <c r="TOL429" s="91" t="s">
        <v>261</v>
      </c>
      <c r="TOM429" s="91" t="s">
        <v>261</v>
      </c>
      <c r="TON429" s="91" t="s">
        <v>261</v>
      </c>
      <c r="TOO429" s="91" t="s">
        <v>261</v>
      </c>
      <c r="TOP429" s="91" t="s">
        <v>261</v>
      </c>
      <c r="TOQ429" s="91" t="s">
        <v>261</v>
      </c>
      <c r="TOR429" s="91" t="s">
        <v>261</v>
      </c>
      <c r="TOS429" s="91" t="s">
        <v>261</v>
      </c>
      <c r="TOT429" s="91" t="s">
        <v>261</v>
      </c>
      <c r="TOU429" s="91" t="s">
        <v>261</v>
      </c>
      <c r="TOV429" s="91" t="s">
        <v>261</v>
      </c>
      <c r="TOW429" s="91" t="s">
        <v>261</v>
      </c>
      <c r="TOX429" s="91" t="s">
        <v>261</v>
      </c>
      <c r="TOY429" s="91" t="s">
        <v>261</v>
      </c>
      <c r="TOZ429" s="91" t="s">
        <v>261</v>
      </c>
      <c r="TPA429" s="91" t="s">
        <v>261</v>
      </c>
      <c r="TPB429" s="91" t="s">
        <v>261</v>
      </c>
      <c r="TPC429" s="91" t="s">
        <v>261</v>
      </c>
      <c r="TPD429" s="91" t="s">
        <v>261</v>
      </c>
      <c r="TPE429" s="91" t="s">
        <v>261</v>
      </c>
      <c r="TPF429" s="91" t="s">
        <v>261</v>
      </c>
      <c r="TPG429" s="91" t="s">
        <v>261</v>
      </c>
      <c r="TPH429" s="91" t="s">
        <v>261</v>
      </c>
      <c r="TPI429" s="91" t="s">
        <v>261</v>
      </c>
      <c r="TPJ429" s="91" t="s">
        <v>261</v>
      </c>
      <c r="TPK429" s="91" t="s">
        <v>261</v>
      </c>
      <c r="TPL429" s="91" t="s">
        <v>261</v>
      </c>
      <c r="TPM429" s="91" t="s">
        <v>261</v>
      </c>
      <c r="TPN429" s="91" t="s">
        <v>261</v>
      </c>
      <c r="TPO429" s="91" t="s">
        <v>261</v>
      </c>
      <c r="TPP429" s="91" t="s">
        <v>261</v>
      </c>
      <c r="TPQ429" s="91" t="s">
        <v>261</v>
      </c>
      <c r="TPR429" s="91" t="s">
        <v>261</v>
      </c>
      <c r="TPS429" s="91" t="s">
        <v>261</v>
      </c>
      <c r="TPT429" s="91" t="s">
        <v>261</v>
      </c>
      <c r="TPU429" s="91" t="s">
        <v>261</v>
      </c>
      <c r="TPV429" s="91" t="s">
        <v>261</v>
      </c>
      <c r="TPW429" s="91" t="s">
        <v>261</v>
      </c>
      <c r="TPX429" s="91" t="s">
        <v>261</v>
      </c>
      <c r="TPY429" s="91" t="s">
        <v>261</v>
      </c>
      <c r="TPZ429" s="91" t="s">
        <v>261</v>
      </c>
      <c r="TQA429" s="91" t="s">
        <v>261</v>
      </c>
      <c r="TQB429" s="91" t="s">
        <v>261</v>
      </c>
      <c r="TQC429" s="91" t="s">
        <v>261</v>
      </c>
      <c r="TQD429" s="91" t="s">
        <v>261</v>
      </c>
      <c r="TQE429" s="91" t="s">
        <v>261</v>
      </c>
      <c r="TQF429" s="91" t="s">
        <v>261</v>
      </c>
      <c r="TQG429" s="91" t="s">
        <v>261</v>
      </c>
      <c r="TQH429" s="91" t="s">
        <v>261</v>
      </c>
      <c r="TQI429" s="91" t="s">
        <v>261</v>
      </c>
      <c r="TQJ429" s="91" t="s">
        <v>261</v>
      </c>
      <c r="TQK429" s="91" t="s">
        <v>261</v>
      </c>
      <c r="TQL429" s="91" t="s">
        <v>261</v>
      </c>
      <c r="TQM429" s="91" t="s">
        <v>261</v>
      </c>
      <c r="TQN429" s="91" t="s">
        <v>261</v>
      </c>
      <c r="TQO429" s="91" t="s">
        <v>261</v>
      </c>
      <c r="TQP429" s="91" t="s">
        <v>261</v>
      </c>
      <c r="TQQ429" s="91" t="s">
        <v>261</v>
      </c>
      <c r="TQR429" s="91" t="s">
        <v>261</v>
      </c>
      <c r="TQS429" s="91" t="s">
        <v>261</v>
      </c>
      <c r="TQT429" s="91" t="s">
        <v>261</v>
      </c>
      <c r="TQU429" s="91" t="s">
        <v>261</v>
      </c>
      <c r="TQV429" s="91" t="s">
        <v>261</v>
      </c>
      <c r="TQW429" s="91" t="s">
        <v>261</v>
      </c>
      <c r="TQX429" s="91" t="s">
        <v>261</v>
      </c>
      <c r="TQY429" s="91" t="s">
        <v>261</v>
      </c>
      <c r="TQZ429" s="91" t="s">
        <v>261</v>
      </c>
      <c r="TRA429" s="91" t="s">
        <v>261</v>
      </c>
      <c r="TRB429" s="91" t="s">
        <v>261</v>
      </c>
      <c r="TRC429" s="91" t="s">
        <v>261</v>
      </c>
      <c r="TRD429" s="91" t="s">
        <v>261</v>
      </c>
      <c r="TRE429" s="91" t="s">
        <v>261</v>
      </c>
      <c r="TRF429" s="91" t="s">
        <v>261</v>
      </c>
      <c r="TRG429" s="91" t="s">
        <v>261</v>
      </c>
      <c r="TRH429" s="91" t="s">
        <v>261</v>
      </c>
      <c r="TRI429" s="91" t="s">
        <v>261</v>
      </c>
      <c r="TRJ429" s="91" t="s">
        <v>261</v>
      </c>
      <c r="TRK429" s="91" t="s">
        <v>261</v>
      </c>
      <c r="TRL429" s="91" t="s">
        <v>261</v>
      </c>
      <c r="TRM429" s="91" t="s">
        <v>261</v>
      </c>
      <c r="TRN429" s="91" t="s">
        <v>261</v>
      </c>
      <c r="TRO429" s="91" t="s">
        <v>261</v>
      </c>
      <c r="TRP429" s="91" t="s">
        <v>261</v>
      </c>
      <c r="TRQ429" s="91" t="s">
        <v>261</v>
      </c>
      <c r="TRR429" s="91" t="s">
        <v>261</v>
      </c>
      <c r="TRS429" s="91" t="s">
        <v>261</v>
      </c>
      <c r="TRT429" s="91" t="s">
        <v>261</v>
      </c>
      <c r="TRU429" s="91" t="s">
        <v>261</v>
      </c>
      <c r="TRV429" s="91" t="s">
        <v>261</v>
      </c>
      <c r="TRW429" s="91" t="s">
        <v>261</v>
      </c>
      <c r="TRX429" s="91" t="s">
        <v>261</v>
      </c>
      <c r="TRY429" s="91" t="s">
        <v>261</v>
      </c>
      <c r="TRZ429" s="91" t="s">
        <v>261</v>
      </c>
      <c r="TSA429" s="91" t="s">
        <v>261</v>
      </c>
      <c r="TSB429" s="91" t="s">
        <v>261</v>
      </c>
      <c r="TSC429" s="91" t="s">
        <v>261</v>
      </c>
      <c r="TSD429" s="91" t="s">
        <v>261</v>
      </c>
      <c r="TSE429" s="91" t="s">
        <v>261</v>
      </c>
      <c r="TSF429" s="91" t="s">
        <v>261</v>
      </c>
      <c r="TSG429" s="91" t="s">
        <v>261</v>
      </c>
      <c r="TSH429" s="91" t="s">
        <v>261</v>
      </c>
      <c r="TSI429" s="91" t="s">
        <v>261</v>
      </c>
      <c r="TSJ429" s="91" t="s">
        <v>261</v>
      </c>
      <c r="TSK429" s="91" t="s">
        <v>261</v>
      </c>
      <c r="TSL429" s="91" t="s">
        <v>261</v>
      </c>
      <c r="TSM429" s="91" t="s">
        <v>261</v>
      </c>
      <c r="TSN429" s="91" t="s">
        <v>261</v>
      </c>
      <c r="TSO429" s="91" t="s">
        <v>261</v>
      </c>
      <c r="TSP429" s="91" t="s">
        <v>261</v>
      </c>
      <c r="TSQ429" s="91" t="s">
        <v>261</v>
      </c>
      <c r="TSR429" s="91" t="s">
        <v>261</v>
      </c>
      <c r="TSS429" s="91" t="s">
        <v>261</v>
      </c>
      <c r="TST429" s="91" t="s">
        <v>261</v>
      </c>
      <c r="TSU429" s="91" t="s">
        <v>261</v>
      </c>
      <c r="TSV429" s="91" t="s">
        <v>261</v>
      </c>
      <c r="TSW429" s="91" t="s">
        <v>261</v>
      </c>
      <c r="TSX429" s="91" t="s">
        <v>261</v>
      </c>
      <c r="TSY429" s="91" t="s">
        <v>261</v>
      </c>
      <c r="TSZ429" s="91" t="s">
        <v>261</v>
      </c>
      <c r="TTA429" s="91" t="s">
        <v>261</v>
      </c>
      <c r="TTB429" s="91" t="s">
        <v>261</v>
      </c>
      <c r="TTC429" s="91" t="s">
        <v>261</v>
      </c>
      <c r="TTD429" s="91" t="s">
        <v>261</v>
      </c>
      <c r="TTE429" s="91" t="s">
        <v>261</v>
      </c>
      <c r="TTF429" s="91" t="s">
        <v>261</v>
      </c>
      <c r="TTG429" s="91" t="s">
        <v>261</v>
      </c>
      <c r="TTH429" s="91" t="s">
        <v>261</v>
      </c>
      <c r="TTI429" s="91" t="s">
        <v>261</v>
      </c>
      <c r="TTJ429" s="91" t="s">
        <v>261</v>
      </c>
      <c r="TTK429" s="91" t="s">
        <v>261</v>
      </c>
      <c r="TTL429" s="91" t="s">
        <v>261</v>
      </c>
      <c r="TTM429" s="91" t="s">
        <v>261</v>
      </c>
      <c r="TTN429" s="91" t="s">
        <v>261</v>
      </c>
      <c r="TTO429" s="91" t="s">
        <v>261</v>
      </c>
      <c r="TTP429" s="91" t="s">
        <v>261</v>
      </c>
      <c r="TTQ429" s="91" t="s">
        <v>261</v>
      </c>
      <c r="TTR429" s="91" t="s">
        <v>261</v>
      </c>
      <c r="TTS429" s="91" t="s">
        <v>261</v>
      </c>
      <c r="TTT429" s="91" t="s">
        <v>261</v>
      </c>
      <c r="TTU429" s="91" t="s">
        <v>261</v>
      </c>
      <c r="TTV429" s="91" t="s">
        <v>261</v>
      </c>
      <c r="TTW429" s="91" t="s">
        <v>261</v>
      </c>
      <c r="TTX429" s="91" t="s">
        <v>261</v>
      </c>
      <c r="TTY429" s="91" t="s">
        <v>261</v>
      </c>
      <c r="TTZ429" s="91" t="s">
        <v>261</v>
      </c>
      <c r="TUA429" s="91" t="s">
        <v>261</v>
      </c>
      <c r="TUB429" s="91" t="s">
        <v>261</v>
      </c>
      <c r="TUC429" s="91" t="s">
        <v>261</v>
      </c>
      <c r="TUD429" s="91" t="s">
        <v>261</v>
      </c>
      <c r="TUE429" s="91" t="s">
        <v>261</v>
      </c>
      <c r="TUF429" s="91" t="s">
        <v>261</v>
      </c>
      <c r="TUG429" s="91" t="s">
        <v>261</v>
      </c>
      <c r="TUH429" s="91" t="s">
        <v>261</v>
      </c>
      <c r="TUI429" s="91" t="s">
        <v>261</v>
      </c>
      <c r="TUJ429" s="91" t="s">
        <v>261</v>
      </c>
      <c r="TUK429" s="91" t="s">
        <v>261</v>
      </c>
      <c r="TUL429" s="91" t="s">
        <v>261</v>
      </c>
      <c r="TUM429" s="91" t="s">
        <v>261</v>
      </c>
      <c r="TUN429" s="91" t="s">
        <v>261</v>
      </c>
      <c r="TUO429" s="91" t="s">
        <v>261</v>
      </c>
      <c r="TUP429" s="91" t="s">
        <v>261</v>
      </c>
      <c r="TUQ429" s="91" t="s">
        <v>261</v>
      </c>
      <c r="TUR429" s="91" t="s">
        <v>261</v>
      </c>
      <c r="TUS429" s="91" t="s">
        <v>261</v>
      </c>
      <c r="TUT429" s="91" t="s">
        <v>261</v>
      </c>
      <c r="TUU429" s="91" t="s">
        <v>261</v>
      </c>
      <c r="TUV429" s="91" t="s">
        <v>261</v>
      </c>
      <c r="TUW429" s="91" t="s">
        <v>261</v>
      </c>
      <c r="TUX429" s="91" t="s">
        <v>261</v>
      </c>
      <c r="TUY429" s="91" t="s">
        <v>261</v>
      </c>
      <c r="TUZ429" s="91" t="s">
        <v>261</v>
      </c>
      <c r="TVA429" s="91" t="s">
        <v>261</v>
      </c>
      <c r="TVB429" s="91" t="s">
        <v>261</v>
      </c>
      <c r="TVC429" s="91" t="s">
        <v>261</v>
      </c>
      <c r="TVD429" s="91" t="s">
        <v>261</v>
      </c>
      <c r="TVE429" s="91" t="s">
        <v>261</v>
      </c>
      <c r="TVF429" s="91" t="s">
        <v>261</v>
      </c>
      <c r="TVG429" s="91" t="s">
        <v>261</v>
      </c>
      <c r="TVH429" s="91" t="s">
        <v>261</v>
      </c>
      <c r="TVI429" s="91" t="s">
        <v>261</v>
      </c>
      <c r="TVJ429" s="91" t="s">
        <v>261</v>
      </c>
      <c r="TVK429" s="91" t="s">
        <v>261</v>
      </c>
      <c r="TVL429" s="91" t="s">
        <v>261</v>
      </c>
      <c r="TVM429" s="91" t="s">
        <v>261</v>
      </c>
      <c r="TVN429" s="91" t="s">
        <v>261</v>
      </c>
      <c r="TVO429" s="91" t="s">
        <v>261</v>
      </c>
      <c r="TVP429" s="91" t="s">
        <v>261</v>
      </c>
      <c r="TVQ429" s="91" t="s">
        <v>261</v>
      </c>
      <c r="TVR429" s="91" t="s">
        <v>261</v>
      </c>
      <c r="TVS429" s="91" t="s">
        <v>261</v>
      </c>
      <c r="TVT429" s="91" t="s">
        <v>261</v>
      </c>
      <c r="TVU429" s="91" t="s">
        <v>261</v>
      </c>
      <c r="TVV429" s="91" t="s">
        <v>261</v>
      </c>
      <c r="TVW429" s="91" t="s">
        <v>261</v>
      </c>
      <c r="TVX429" s="91" t="s">
        <v>261</v>
      </c>
      <c r="TVY429" s="91" t="s">
        <v>261</v>
      </c>
      <c r="TVZ429" s="91" t="s">
        <v>261</v>
      </c>
      <c r="TWA429" s="91" t="s">
        <v>261</v>
      </c>
      <c r="TWB429" s="91" t="s">
        <v>261</v>
      </c>
      <c r="TWC429" s="91" t="s">
        <v>261</v>
      </c>
      <c r="TWD429" s="91" t="s">
        <v>261</v>
      </c>
      <c r="TWE429" s="91" t="s">
        <v>261</v>
      </c>
      <c r="TWF429" s="91" t="s">
        <v>261</v>
      </c>
      <c r="TWG429" s="91" t="s">
        <v>261</v>
      </c>
      <c r="TWH429" s="91" t="s">
        <v>261</v>
      </c>
      <c r="TWI429" s="91" t="s">
        <v>261</v>
      </c>
      <c r="TWJ429" s="91" t="s">
        <v>261</v>
      </c>
      <c r="TWK429" s="91" t="s">
        <v>261</v>
      </c>
      <c r="TWL429" s="91" t="s">
        <v>261</v>
      </c>
      <c r="TWM429" s="91" t="s">
        <v>261</v>
      </c>
      <c r="TWN429" s="91" t="s">
        <v>261</v>
      </c>
      <c r="TWO429" s="91" t="s">
        <v>261</v>
      </c>
      <c r="TWP429" s="91" t="s">
        <v>261</v>
      </c>
      <c r="TWQ429" s="91" t="s">
        <v>261</v>
      </c>
      <c r="TWR429" s="91" t="s">
        <v>261</v>
      </c>
      <c r="TWS429" s="91" t="s">
        <v>261</v>
      </c>
      <c r="TWT429" s="91" t="s">
        <v>261</v>
      </c>
      <c r="TWU429" s="91" t="s">
        <v>261</v>
      </c>
      <c r="TWV429" s="91" t="s">
        <v>261</v>
      </c>
      <c r="TWW429" s="91" t="s">
        <v>261</v>
      </c>
      <c r="TWX429" s="91" t="s">
        <v>261</v>
      </c>
      <c r="TWY429" s="91" t="s">
        <v>261</v>
      </c>
      <c r="TWZ429" s="91" t="s">
        <v>261</v>
      </c>
      <c r="TXA429" s="91" t="s">
        <v>261</v>
      </c>
      <c r="TXB429" s="91" t="s">
        <v>261</v>
      </c>
      <c r="TXC429" s="91" t="s">
        <v>261</v>
      </c>
      <c r="TXD429" s="91" t="s">
        <v>261</v>
      </c>
      <c r="TXE429" s="91" t="s">
        <v>261</v>
      </c>
      <c r="TXF429" s="91" t="s">
        <v>261</v>
      </c>
      <c r="TXG429" s="91" t="s">
        <v>261</v>
      </c>
      <c r="TXH429" s="91" t="s">
        <v>261</v>
      </c>
      <c r="TXI429" s="91" t="s">
        <v>261</v>
      </c>
      <c r="TXJ429" s="91" t="s">
        <v>261</v>
      </c>
      <c r="TXK429" s="91" t="s">
        <v>261</v>
      </c>
      <c r="TXL429" s="91" t="s">
        <v>261</v>
      </c>
      <c r="TXM429" s="91" t="s">
        <v>261</v>
      </c>
      <c r="TXN429" s="91" t="s">
        <v>261</v>
      </c>
      <c r="TXO429" s="91" t="s">
        <v>261</v>
      </c>
      <c r="TXP429" s="91" t="s">
        <v>261</v>
      </c>
      <c r="TXQ429" s="91" t="s">
        <v>261</v>
      </c>
      <c r="TXR429" s="91" t="s">
        <v>261</v>
      </c>
      <c r="TXS429" s="91" t="s">
        <v>261</v>
      </c>
      <c r="TXT429" s="91" t="s">
        <v>261</v>
      </c>
      <c r="TXU429" s="91" t="s">
        <v>261</v>
      </c>
      <c r="TXV429" s="91" t="s">
        <v>261</v>
      </c>
      <c r="TXW429" s="91" t="s">
        <v>261</v>
      </c>
      <c r="TXX429" s="91" t="s">
        <v>261</v>
      </c>
      <c r="TXY429" s="91" t="s">
        <v>261</v>
      </c>
      <c r="TXZ429" s="91" t="s">
        <v>261</v>
      </c>
      <c r="TYA429" s="91" t="s">
        <v>261</v>
      </c>
      <c r="TYB429" s="91" t="s">
        <v>261</v>
      </c>
      <c r="TYC429" s="91" t="s">
        <v>261</v>
      </c>
      <c r="TYD429" s="91" t="s">
        <v>261</v>
      </c>
      <c r="TYE429" s="91" t="s">
        <v>261</v>
      </c>
      <c r="TYF429" s="91" t="s">
        <v>261</v>
      </c>
      <c r="TYG429" s="91" t="s">
        <v>261</v>
      </c>
      <c r="TYH429" s="91" t="s">
        <v>261</v>
      </c>
      <c r="TYI429" s="91" t="s">
        <v>261</v>
      </c>
      <c r="TYJ429" s="91" t="s">
        <v>261</v>
      </c>
      <c r="TYK429" s="91" t="s">
        <v>261</v>
      </c>
      <c r="TYL429" s="91" t="s">
        <v>261</v>
      </c>
      <c r="TYM429" s="91" t="s">
        <v>261</v>
      </c>
      <c r="TYN429" s="91" t="s">
        <v>261</v>
      </c>
      <c r="TYO429" s="91" t="s">
        <v>261</v>
      </c>
      <c r="TYP429" s="91" t="s">
        <v>261</v>
      </c>
      <c r="TYQ429" s="91" t="s">
        <v>261</v>
      </c>
      <c r="TYR429" s="91" t="s">
        <v>261</v>
      </c>
      <c r="TYS429" s="91" t="s">
        <v>261</v>
      </c>
      <c r="TYT429" s="91" t="s">
        <v>261</v>
      </c>
      <c r="TYU429" s="91" t="s">
        <v>261</v>
      </c>
      <c r="TYV429" s="91" t="s">
        <v>261</v>
      </c>
      <c r="TYW429" s="91" t="s">
        <v>261</v>
      </c>
      <c r="TYX429" s="91" t="s">
        <v>261</v>
      </c>
      <c r="TYY429" s="91" t="s">
        <v>261</v>
      </c>
      <c r="TYZ429" s="91" t="s">
        <v>261</v>
      </c>
      <c r="TZA429" s="91" t="s">
        <v>261</v>
      </c>
      <c r="TZB429" s="91" t="s">
        <v>261</v>
      </c>
      <c r="TZC429" s="91" t="s">
        <v>261</v>
      </c>
      <c r="TZD429" s="91" t="s">
        <v>261</v>
      </c>
      <c r="TZE429" s="91" t="s">
        <v>261</v>
      </c>
      <c r="TZF429" s="91" t="s">
        <v>261</v>
      </c>
      <c r="TZG429" s="91" t="s">
        <v>261</v>
      </c>
      <c r="TZH429" s="91" t="s">
        <v>261</v>
      </c>
      <c r="TZI429" s="91" t="s">
        <v>261</v>
      </c>
      <c r="TZJ429" s="91" t="s">
        <v>261</v>
      </c>
      <c r="TZK429" s="91" t="s">
        <v>261</v>
      </c>
      <c r="TZL429" s="91" t="s">
        <v>261</v>
      </c>
      <c r="TZM429" s="91" t="s">
        <v>261</v>
      </c>
      <c r="TZN429" s="91" t="s">
        <v>261</v>
      </c>
      <c r="TZO429" s="91" t="s">
        <v>261</v>
      </c>
      <c r="TZP429" s="91" t="s">
        <v>261</v>
      </c>
      <c r="TZQ429" s="91" t="s">
        <v>261</v>
      </c>
      <c r="TZR429" s="91" t="s">
        <v>261</v>
      </c>
      <c r="TZS429" s="91" t="s">
        <v>261</v>
      </c>
      <c r="TZT429" s="91" t="s">
        <v>261</v>
      </c>
      <c r="TZU429" s="91" t="s">
        <v>261</v>
      </c>
      <c r="TZV429" s="91" t="s">
        <v>261</v>
      </c>
      <c r="TZW429" s="91" t="s">
        <v>261</v>
      </c>
      <c r="TZX429" s="91" t="s">
        <v>261</v>
      </c>
      <c r="TZY429" s="91" t="s">
        <v>261</v>
      </c>
      <c r="TZZ429" s="91" t="s">
        <v>261</v>
      </c>
      <c r="UAA429" s="91" t="s">
        <v>261</v>
      </c>
      <c r="UAB429" s="91" t="s">
        <v>261</v>
      </c>
      <c r="UAC429" s="91" t="s">
        <v>261</v>
      </c>
      <c r="UAD429" s="91" t="s">
        <v>261</v>
      </c>
      <c r="UAE429" s="91" t="s">
        <v>261</v>
      </c>
      <c r="UAF429" s="91" t="s">
        <v>261</v>
      </c>
      <c r="UAG429" s="91" t="s">
        <v>261</v>
      </c>
      <c r="UAH429" s="91" t="s">
        <v>261</v>
      </c>
      <c r="UAI429" s="91" t="s">
        <v>261</v>
      </c>
      <c r="UAJ429" s="91" t="s">
        <v>261</v>
      </c>
      <c r="UAK429" s="91" t="s">
        <v>261</v>
      </c>
      <c r="UAL429" s="91" t="s">
        <v>261</v>
      </c>
      <c r="UAM429" s="91" t="s">
        <v>261</v>
      </c>
      <c r="UAN429" s="91" t="s">
        <v>261</v>
      </c>
      <c r="UAO429" s="91" t="s">
        <v>261</v>
      </c>
      <c r="UAP429" s="91" t="s">
        <v>261</v>
      </c>
      <c r="UAQ429" s="91" t="s">
        <v>261</v>
      </c>
      <c r="UAR429" s="91" t="s">
        <v>261</v>
      </c>
      <c r="UAS429" s="91" t="s">
        <v>261</v>
      </c>
      <c r="UAT429" s="91" t="s">
        <v>261</v>
      </c>
      <c r="UAU429" s="91" t="s">
        <v>261</v>
      </c>
      <c r="UAV429" s="91" t="s">
        <v>261</v>
      </c>
      <c r="UAW429" s="91" t="s">
        <v>261</v>
      </c>
      <c r="UAX429" s="91" t="s">
        <v>261</v>
      </c>
      <c r="UAY429" s="91" t="s">
        <v>261</v>
      </c>
      <c r="UAZ429" s="91" t="s">
        <v>261</v>
      </c>
      <c r="UBA429" s="91" t="s">
        <v>261</v>
      </c>
      <c r="UBB429" s="91" t="s">
        <v>261</v>
      </c>
      <c r="UBC429" s="91" t="s">
        <v>261</v>
      </c>
      <c r="UBD429" s="91" t="s">
        <v>261</v>
      </c>
      <c r="UBE429" s="91" t="s">
        <v>261</v>
      </c>
      <c r="UBF429" s="91" t="s">
        <v>261</v>
      </c>
      <c r="UBG429" s="91" t="s">
        <v>261</v>
      </c>
      <c r="UBH429" s="91" t="s">
        <v>261</v>
      </c>
      <c r="UBI429" s="91" t="s">
        <v>261</v>
      </c>
      <c r="UBJ429" s="91" t="s">
        <v>261</v>
      </c>
      <c r="UBK429" s="91" t="s">
        <v>261</v>
      </c>
      <c r="UBL429" s="91" t="s">
        <v>261</v>
      </c>
      <c r="UBM429" s="91" t="s">
        <v>261</v>
      </c>
      <c r="UBN429" s="91" t="s">
        <v>261</v>
      </c>
      <c r="UBO429" s="91" t="s">
        <v>261</v>
      </c>
      <c r="UBP429" s="91" t="s">
        <v>261</v>
      </c>
      <c r="UBQ429" s="91" t="s">
        <v>261</v>
      </c>
      <c r="UBR429" s="91" t="s">
        <v>261</v>
      </c>
      <c r="UBS429" s="91" t="s">
        <v>261</v>
      </c>
      <c r="UBT429" s="91" t="s">
        <v>261</v>
      </c>
      <c r="UBU429" s="91" t="s">
        <v>261</v>
      </c>
      <c r="UBV429" s="91" t="s">
        <v>261</v>
      </c>
      <c r="UBW429" s="91" t="s">
        <v>261</v>
      </c>
      <c r="UBX429" s="91" t="s">
        <v>261</v>
      </c>
      <c r="UBY429" s="91" t="s">
        <v>261</v>
      </c>
      <c r="UBZ429" s="91" t="s">
        <v>261</v>
      </c>
      <c r="UCA429" s="91" t="s">
        <v>261</v>
      </c>
      <c r="UCB429" s="91" t="s">
        <v>261</v>
      </c>
      <c r="UCC429" s="91" t="s">
        <v>261</v>
      </c>
      <c r="UCD429" s="91" t="s">
        <v>261</v>
      </c>
      <c r="UCE429" s="91" t="s">
        <v>261</v>
      </c>
      <c r="UCF429" s="91" t="s">
        <v>261</v>
      </c>
      <c r="UCG429" s="91" t="s">
        <v>261</v>
      </c>
      <c r="UCH429" s="91" t="s">
        <v>261</v>
      </c>
      <c r="UCI429" s="91" t="s">
        <v>261</v>
      </c>
      <c r="UCJ429" s="91" t="s">
        <v>261</v>
      </c>
      <c r="UCK429" s="91" t="s">
        <v>261</v>
      </c>
      <c r="UCL429" s="91" t="s">
        <v>261</v>
      </c>
      <c r="UCM429" s="91" t="s">
        <v>261</v>
      </c>
      <c r="UCN429" s="91" t="s">
        <v>261</v>
      </c>
      <c r="UCO429" s="91" t="s">
        <v>261</v>
      </c>
      <c r="UCP429" s="91" t="s">
        <v>261</v>
      </c>
      <c r="UCQ429" s="91" t="s">
        <v>261</v>
      </c>
      <c r="UCR429" s="91" t="s">
        <v>261</v>
      </c>
      <c r="UCS429" s="91" t="s">
        <v>261</v>
      </c>
      <c r="UCT429" s="91" t="s">
        <v>261</v>
      </c>
      <c r="UCU429" s="91" t="s">
        <v>261</v>
      </c>
      <c r="UCV429" s="91" t="s">
        <v>261</v>
      </c>
      <c r="UCW429" s="91" t="s">
        <v>261</v>
      </c>
      <c r="UCX429" s="91" t="s">
        <v>261</v>
      </c>
      <c r="UCY429" s="91" t="s">
        <v>261</v>
      </c>
      <c r="UCZ429" s="91" t="s">
        <v>261</v>
      </c>
      <c r="UDA429" s="91" t="s">
        <v>261</v>
      </c>
      <c r="UDB429" s="91" t="s">
        <v>261</v>
      </c>
      <c r="UDC429" s="91" t="s">
        <v>261</v>
      </c>
      <c r="UDD429" s="91" t="s">
        <v>261</v>
      </c>
      <c r="UDE429" s="91" t="s">
        <v>261</v>
      </c>
      <c r="UDF429" s="91" t="s">
        <v>261</v>
      </c>
      <c r="UDG429" s="91" t="s">
        <v>261</v>
      </c>
      <c r="UDH429" s="91" t="s">
        <v>261</v>
      </c>
      <c r="UDI429" s="91" t="s">
        <v>261</v>
      </c>
      <c r="UDJ429" s="91" t="s">
        <v>261</v>
      </c>
      <c r="UDK429" s="91" t="s">
        <v>261</v>
      </c>
      <c r="UDL429" s="91" t="s">
        <v>261</v>
      </c>
      <c r="UDM429" s="91" t="s">
        <v>261</v>
      </c>
      <c r="UDN429" s="91" t="s">
        <v>261</v>
      </c>
      <c r="UDO429" s="91" t="s">
        <v>261</v>
      </c>
      <c r="UDP429" s="91" t="s">
        <v>261</v>
      </c>
      <c r="UDQ429" s="91" t="s">
        <v>261</v>
      </c>
      <c r="UDR429" s="91" t="s">
        <v>261</v>
      </c>
      <c r="UDS429" s="91" t="s">
        <v>261</v>
      </c>
      <c r="UDT429" s="91" t="s">
        <v>261</v>
      </c>
      <c r="UDU429" s="91" t="s">
        <v>261</v>
      </c>
      <c r="UDV429" s="91" t="s">
        <v>261</v>
      </c>
      <c r="UDW429" s="91" t="s">
        <v>261</v>
      </c>
      <c r="UDX429" s="91" t="s">
        <v>261</v>
      </c>
      <c r="UDY429" s="91" t="s">
        <v>261</v>
      </c>
      <c r="UDZ429" s="91" t="s">
        <v>261</v>
      </c>
      <c r="UEA429" s="91" t="s">
        <v>261</v>
      </c>
      <c r="UEB429" s="91" t="s">
        <v>261</v>
      </c>
      <c r="UEC429" s="91" t="s">
        <v>261</v>
      </c>
      <c r="UED429" s="91" t="s">
        <v>261</v>
      </c>
      <c r="UEE429" s="91" t="s">
        <v>261</v>
      </c>
      <c r="UEF429" s="91" t="s">
        <v>261</v>
      </c>
      <c r="UEG429" s="91" t="s">
        <v>261</v>
      </c>
      <c r="UEH429" s="91" t="s">
        <v>261</v>
      </c>
      <c r="UEI429" s="91" t="s">
        <v>261</v>
      </c>
      <c r="UEJ429" s="91" t="s">
        <v>261</v>
      </c>
      <c r="UEK429" s="91" t="s">
        <v>261</v>
      </c>
      <c r="UEL429" s="91" t="s">
        <v>261</v>
      </c>
      <c r="UEM429" s="91" t="s">
        <v>261</v>
      </c>
      <c r="UEN429" s="91" t="s">
        <v>261</v>
      </c>
      <c r="UEO429" s="91" t="s">
        <v>261</v>
      </c>
      <c r="UEP429" s="91" t="s">
        <v>261</v>
      </c>
      <c r="UEQ429" s="91" t="s">
        <v>261</v>
      </c>
      <c r="UER429" s="91" t="s">
        <v>261</v>
      </c>
      <c r="UES429" s="91" t="s">
        <v>261</v>
      </c>
      <c r="UET429" s="91" t="s">
        <v>261</v>
      </c>
      <c r="UEU429" s="91" t="s">
        <v>261</v>
      </c>
      <c r="UEV429" s="91" t="s">
        <v>261</v>
      </c>
      <c r="UEW429" s="91" t="s">
        <v>261</v>
      </c>
      <c r="UEX429" s="91" t="s">
        <v>261</v>
      </c>
      <c r="UEY429" s="91" t="s">
        <v>261</v>
      </c>
      <c r="UEZ429" s="91" t="s">
        <v>261</v>
      </c>
      <c r="UFA429" s="91" t="s">
        <v>261</v>
      </c>
      <c r="UFB429" s="91" t="s">
        <v>261</v>
      </c>
      <c r="UFC429" s="91" t="s">
        <v>261</v>
      </c>
      <c r="UFD429" s="91" t="s">
        <v>261</v>
      </c>
      <c r="UFE429" s="91" t="s">
        <v>261</v>
      </c>
      <c r="UFF429" s="91" t="s">
        <v>261</v>
      </c>
      <c r="UFG429" s="91" t="s">
        <v>261</v>
      </c>
      <c r="UFH429" s="91" t="s">
        <v>261</v>
      </c>
      <c r="UFI429" s="91" t="s">
        <v>261</v>
      </c>
      <c r="UFJ429" s="91" t="s">
        <v>261</v>
      </c>
      <c r="UFK429" s="91" t="s">
        <v>261</v>
      </c>
      <c r="UFL429" s="91" t="s">
        <v>261</v>
      </c>
      <c r="UFM429" s="91" t="s">
        <v>261</v>
      </c>
      <c r="UFN429" s="91" t="s">
        <v>261</v>
      </c>
      <c r="UFO429" s="91" t="s">
        <v>261</v>
      </c>
      <c r="UFP429" s="91" t="s">
        <v>261</v>
      </c>
      <c r="UFQ429" s="91" t="s">
        <v>261</v>
      </c>
      <c r="UFR429" s="91" t="s">
        <v>261</v>
      </c>
      <c r="UFS429" s="91" t="s">
        <v>261</v>
      </c>
      <c r="UFT429" s="91" t="s">
        <v>261</v>
      </c>
      <c r="UFU429" s="91" t="s">
        <v>261</v>
      </c>
      <c r="UFV429" s="91" t="s">
        <v>261</v>
      </c>
      <c r="UFW429" s="91" t="s">
        <v>261</v>
      </c>
      <c r="UFX429" s="91" t="s">
        <v>261</v>
      </c>
      <c r="UFY429" s="91" t="s">
        <v>261</v>
      </c>
      <c r="UFZ429" s="91" t="s">
        <v>261</v>
      </c>
      <c r="UGA429" s="91" t="s">
        <v>261</v>
      </c>
      <c r="UGB429" s="91" t="s">
        <v>261</v>
      </c>
      <c r="UGC429" s="91" t="s">
        <v>261</v>
      </c>
      <c r="UGD429" s="91" t="s">
        <v>261</v>
      </c>
      <c r="UGE429" s="91" t="s">
        <v>261</v>
      </c>
      <c r="UGF429" s="91" t="s">
        <v>261</v>
      </c>
      <c r="UGG429" s="91" t="s">
        <v>261</v>
      </c>
      <c r="UGH429" s="91" t="s">
        <v>261</v>
      </c>
      <c r="UGI429" s="91" t="s">
        <v>261</v>
      </c>
      <c r="UGJ429" s="91" t="s">
        <v>261</v>
      </c>
      <c r="UGK429" s="91" t="s">
        <v>261</v>
      </c>
      <c r="UGL429" s="91" t="s">
        <v>261</v>
      </c>
      <c r="UGM429" s="91" t="s">
        <v>261</v>
      </c>
      <c r="UGN429" s="91" t="s">
        <v>261</v>
      </c>
      <c r="UGO429" s="91" t="s">
        <v>261</v>
      </c>
      <c r="UGP429" s="91" t="s">
        <v>261</v>
      </c>
      <c r="UGQ429" s="91" t="s">
        <v>261</v>
      </c>
      <c r="UGR429" s="91" t="s">
        <v>261</v>
      </c>
      <c r="UGS429" s="91" t="s">
        <v>261</v>
      </c>
      <c r="UGT429" s="91" t="s">
        <v>261</v>
      </c>
      <c r="UGU429" s="91" t="s">
        <v>261</v>
      </c>
      <c r="UGV429" s="91" t="s">
        <v>261</v>
      </c>
      <c r="UGW429" s="91" t="s">
        <v>261</v>
      </c>
      <c r="UGX429" s="91" t="s">
        <v>261</v>
      </c>
      <c r="UGY429" s="91" t="s">
        <v>261</v>
      </c>
      <c r="UGZ429" s="91" t="s">
        <v>261</v>
      </c>
      <c r="UHA429" s="91" t="s">
        <v>261</v>
      </c>
      <c r="UHB429" s="91" t="s">
        <v>261</v>
      </c>
      <c r="UHC429" s="91" t="s">
        <v>261</v>
      </c>
      <c r="UHD429" s="91" t="s">
        <v>261</v>
      </c>
      <c r="UHE429" s="91" t="s">
        <v>261</v>
      </c>
      <c r="UHF429" s="91" t="s">
        <v>261</v>
      </c>
      <c r="UHG429" s="91" t="s">
        <v>261</v>
      </c>
      <c r="UHH429" s="91" t="s">
        <v>261</v>
      </c>
      <c r="UHI429" s="91" t="s">
        <v>261</v>
      </c>
      <c r="UHJ429" s="91" t="s">
        <v>261</v>
      </c>
      <c r="UHK429" s="91" t="s">
        <v>261</v>
      </c>
      <c r="UHL429" s="91" t="s">
        <v>261</v>
      </c>
      <c r="UHM429" s="91" t="s">
        <v>261</v>
      </c>
      <c r="UHN429" s="91" t="s">
        <v>261</v>
      </c>
      <c r="UHO429" s="91" t="s">
        <v>261</v>
      </c>
      <c r="UHP429" s="91" t="s">
        <v>261</v>
      </c>
      <c r="UHQ429" s="91" t="s">
        <v>261</v>
      </c>
      <c r="UHR429" s="91" t="s">
        <v>261</v>
      </c>
      <c r="UHS429" s="91" t="s">
        <v>261</v>
      </c>
      <c r="UHT429" s="91" t="s">
        <v>261</v>
      </c>
      <c r="UHU429" s="91" t="s">
        <v>261</v>
      </c>
      <c r="UHV429" s="91" t="s">
        <v>261</v>
      </c>
      <c r="UHW429" s="91" t="s">
        <v>261</v>
      </c>
      <c r="UHX429" s="91" t="s">
        <v>261</v>
      </c>
      <c r="UHY429" s="91" t="s">
        <v>261</v>
      </c>
      <c r="UHZ429" s="91" t="s">
        <v>261</v>
      </c>
      <c r="UIA429" s="91" t="s">
        <v>261</v>
      </c>
      <c r="UIB429" s="91" t="s">
        <v>261</v>
      </c>
      <c r="UIC429" s="91" t="s">
        <v>261</v>
      </c>
      <c r="UID429" s="91" t="s">
        <v>261</v>
      </c>
      <c r="UIE429" s="91" t="s">
        <v>261</v>
      </c>
      <c r="UIF429" s="91" t="s">
        <v>261</v>
      </c>
      <c r="UIG429" s="91" t="s">
        <v>261</v>
      </c>
      <c r="UIH429" s="91" t="s">
        <v>261</v>
      </c>
      <c r="UII429" s="91" t="s">
        <v>261</v>
      </c>
      <c r="UIJ429" s="91" t="s">
        <v>261</v>
      </c>
      <c r="UIK429" s="91" t="s">
        <v>261</v>
      </c>
      <c r="UIL429" s="91" t="s">
        <v>261</v>
      </c>
      <c r="UIM429" s="91" t="s">
        <v>261</v>
      </c>
      <c r="UIN429" s="91" t="s">
        <v>261</v>
      </c>
      <c r="UIO429" s="91" t="s">
        <v>261</v>
      </c>
      <c r="UIP429" s="91" t="s">
        <v>261</v>
      </c>
      <c r="UIQ429" s="91" t="s">
        <v>261</v>
      </c>
      <c r="UIR429" s="91" t="s">
        <v>261</v>
      </c>
      <c r="UIS429" s="91" t="s">
        <v>261</v>
      </c>
      <c r="UIT429" s="91" t="s">
        <v>261</v>
      </c>
      <c r="UIU429" s="91" t="s">
        <v>261</v>
      </c>
      <c r="UIV429" s="91" t="s">
        <v>261</v>
      </c>
      <c r="UIW429" s="91" t="s">
        <v>261</v>
      </c>
      <c r="UIX429" s="91" t="s">
        <v>261</v>
      </c>
      <c r="UIY429" s="91" t="s">
        <v>261</v>
      </c>
      <c r="UIZ429" s="91" t="s">
        <v>261</v>
      </c>
      <c r="UJA429" s="91" t="s">
        <v>261</v>
      </c>
      <c r="UJB429" s="91" t="s">
        <v>261</v>
      </c>
      <c r="UJC429" s="91" t="s">
        <v>261</v>
      </c>
      <c r="UJD429" s="91" t="s">
        <v>261</v>
      </c>
      <c r="UJE429" s="91" t="s">
        <v>261</v>
      </c>
      <c r="UJF429" s="91" t="s">
        <v>261</v>
      </c>
      <c r="UJG429" s="91" t="s">
        <v>261</v>
      </c>
      <c r="UJH429" s="91" t="s">
        <v>261</v>
      </c>
      <c r="UJI429" s="91" t="s">
        <v>261</v>
      </c>
      <c r="UJJ429" s="91" t="s">
        <v>261</v>
      </c>
      <c r="UJK429" s="91" t="s">
        <v>261</v>
      </c>
      <c r="UJL429" s="91" t="s">
        <v>261</v>
      </c>
      <c r="UJM429" s="91" t="s">
        <v>261</v>
      </c>
      <c r="UJN429" s="91" t="s">
        <v>261</v>
      </c>
      <c r="UJO429" s="91" t="s">
        <v>261</v>
      </c>
      <c r="UJP429" s="91" t="s">
        <v>261</v>
      </c>
      <c r="UJQ429" s="91" t="s">
        <v>261</v>
      </c>
      <c r="UJR429" s="91" t="s">
        <v>261</v>
      </c>
      <c r="UJS429" s="91" t="s">
        <v>261</v>
      </c>
      <c r="UJT429" s="91" t="s">
        <v>261</v>
      </c>
      <c r="UJU429" s="91" t="s">
        <v>261</v>
      </c>
      <c r="UJV429" s="91" t="s">
        <v>261</v>
      </c>
      <c r="UJW429" s="91" t="s">
        <v>261</v>
      </c>
      <c r="UJX429" s="91" t="s">
        <v>261</v>
      </c>
      <c r="UJY429" s="91" t="s">
        <v>261</v>
      </c>
      <c r="UJZ429" s="91" t="s">
        <v>261</v>
      </c>
      <c r="UKA429" s="91" t="s">
        <v>261</v>
      </c>
      <c r="UKB429" s="91" t="s">
        <v>261</v>
      </c>
      <c r="UKC429" s="91" t="s">
        <v>261</v>
      </c>
      <c r="UKD429" s="91" t="s">
        <v>261</v>
      </c>
      <c r="UKE429" s="91" t="s">
        <v>261</v>
      </c>
      <c r="UKF429" s="91" t="s">
        <v>261</v>
      </c>
      <c r="UKG429" s="91" t="s">
        <v>261</v>
      </c>
      <c r="UKH429" s="91" t="s">
        <v>261</v>
      </c>
      <c r="UKI429" s="91" t="s">
        <v>261</v>
      </c>
      <c r="UKJ429" s="91" t="s">
        <v>261</v>
      </c>
      <c r="UKK429" s="91" t="s">
        <v>261</v>
      </c>
      <c r="UKL429" s="91" t="s">
        <v>261</v>
      </c>
      <c r="UKM429" s="91" t="s">
        <v>261</v>
      </c>
      <c r="UKN429" s="91" t="s">
        <v>261</v>
      </c>
      <c r="UKO429" s="91" t="s">
        <v>261</v>
      </c>
      <c r="UKP429" s="91" t="s">
        <v>261</v>
      </c>
      <c r="UKQ429" s="91" t="s">
        <v>261</v>
      </c>
      <c r="UKR429" s="91" t="s">
        <v>261</v>
      </c>
      <c r="UKS429" s="91" t="s">
        <v>261</v>
      </c>
      <c r="UKT429" s="91" t="s">
        <v>261</v>
      </c>
      <c r="UKU429" s="91" t="s">
        <v>261</v>
      </c>
      <c r="UKV429" s="91" t="s">
        <v>261</v>
      </c>
      <c r="UKW429" s="91" t="s">
        <v>261</v>
      </c>
      <c r="UKX429" s="91" t="s">
        <v>261</v>
      </c>
      <c r="UKY429" s="91" t="s">
        <v>261</v>
      </c>
      <c r="UKZ429" s="91" t="s">
        <v>261</v>
      </c>
      <c r="ULA429" s="91" t="s">
        <v>261</v>
      </c>
      <c r="ULB429" s="91" t="s">
        <v>261</v>
      </c>
      <c r="ULC429" s="91" t="s">
        <v>261</v>
      </c>
      <c r="ULD429" s="91" t="s">
        <v>261</v>
      </c>
      <c r="ULE429" s="91" t="s">
        <v>261</v>
      </c>
      <c r="ULF429" s="91" t="s">
        <v>261</v>
      </c>
      <c r="ULG429" s="91" t="s">
        <v>261</v>
      </c>
      <c r="ULH429" s="91" t="s">
        <v>261</v>
      </c>
      <c r="ULI429" s="91" t="s">
        <v>261</v>
      </c>
      <c r="ULJ429" s="91" t="s">
        <v>261</v>
      </c>
      <c r="ULK429" s="91" t="s">
        <v>261</v>
      </c>
      <c r="ULL429" s="91" t="s">
        <v>261</v>
      </c>
      <c r="ULM429" s="91" t="s">
        <v>261</v>
      </c>
      <c r="ULN429" s="91" t="s">
        <v>261</v>
      </c>
      <c r="ULO429" s="91" t="s">
        <v>261</v>
      </c>
      <c r="ULP429" s="91" t="s">
        <v>261</v>
      </c>
      <c r="ULQ429" s="91" t="s">
        <v>261</v>
      </c>
      <c r="ULR429" s="91" t="s">
        <v>261</v>
      </c>
      <c r="ULS429" s="91" t="s">
        <v>261</v>
      </c>
      <c r="ULT429" s="91" t="s">
        <v>261</v>
      </c>
      <c r="ULU429" s="91" t="s">
        <v>261</v>
      </c>
      <c r="ULV429" s="91" t="s">
        <v>261</v>
      </c>
      <c r="ULW429" s="91" t="s">
        <v>261</v>
      </c>
      <c r="ULX429" s="91" t="s">
        <v>261</v>
      </c>
      <c r="ULY429" s="91" t="s">
        <v>261</v>
      </c>
      <c r="ULZ429" s="91" t="s">
        <v>261</v>
      </c>
      <c r="UMA429" s="91" t="s">
        <v>261</v>
      </c>
      <c r="UMB429" s="91" t="s">
        <v>261</v>
      </c>
      <c r="UMC429" s="91" t="s">
        <v>261</v>
      </c>
      <c r="UMD429" s="91" t="s">
        <v>261</v>
      </c>
      <c r="UME429" s="91" t="s">
        <v>261</v>
      </c>
      <c r="UMF429" s="91" t="s">
        <v>261</v>
      </c>
      <c r="UMG429" s="91" t="s">
        <v>261</v>
      </c>
      <c r="UMH429" s="91" t="s">
        <v>261</v>
      </c>
      <c r="UMI429" s="91" t="s">
        <v>261</v>
      </c>
      <c r="UMJ429" s="91" t="s">
        <v>261</v>
      </c>
      <c r="UMK429" s="91" t="s">
        <v>261</v>
      </c>
      <c r="UML429" s="91" t="s">
        <v>261</v>
      </c>
      <c r="UMM429" s="91" t="s">
        <v>261</v>
      </c>
      <c r="UMN429" s="91" t="s">
        <v>261</v>
      </c>
      <c r="UMO429" s="91" t="s">
        <v>261</v>
      </c>
      <c r="UMP429" s="91" t="s">
        <v>261</v>
      </c>
      <c r="UMQ429" s="91" t="s">
        <v>261</v>
      </c>
      <c r="UMR429" s="91" t="s">
        <v>261</v>
      </c>
      <c r="UMS429" s="91" t="s">
        <v>261</v>
      </c>
      <c r="UMT429" s="91" t="s">
        <v>261</v>
      </c>
      <c r="UMU429" s="91" t="s">
        <v>261</v>
      </c>
      <c r="UMV429" s="91" t="s">
        <v>261</v>
      </c>
      <c r="UMW429" s="91" t="s">
        <v>261</v>
      </c>
      <c r="UMX429" s="91" t="s">
        <v>261</v>
      </c>
      <c r="UMY429" s="91" t="s">
        <v>261</v>
      </c>
      <c r="UMZ429" s="91" t="s">
        <v>261</v>
      </c>
      <c r="UNA429" s="91" t="s">
        <v>261</v>
      </c>
      <c r="UNB429" s="91" t="s">
        <v>261</v>
      </c>
      <c r="UNC429" s="91" t="s">
        <v>261</v>
      </c>
      <c r="UND429" s="91" t="s">
        <v>261</v>
      </c>
      <c r="UNE429" s="91" t="s">
        <v>261</v>
      </c>
      <c r="UNF429" s="91" t="s">
        <v>261</v>
      </c>
      <c r="UNG429" s="91" t="s">
        <v>261</v>
      </c>
      <c r="UNH429" s="91" t="s">
        <v>261</v>
      </c>
      <c r="UNI429" s="91" t="s">
        <v>261</v>
      </c>
      <c r="UNJ429" s="91" t="s">
        <v>261</v>
      </c>
      <c r="UNK429" s="91" t="s">
        <v>261</v>
      </c>
      <c r="UNL429" s="91" t="s">
        <v>261</v>
      </c>
      <c r="UNM429" s="91" t="s">
        <v>261</v>
      </c>
      <c r="UNN429" s="91" t="s">
        <v>261</v>
      </c>
      <c r="UNO429" s="91" t="s">
        <v>261</v>
      </c>
      <c r="UNP429" s="91" t="s">
        <v>261</v>
      </c>
      <c r="UNQ429" s="91" t="s">
        <v>261</v>
      </c>
      <c r="UNR429" s="91" t="s">
        <v>261</v>
      </c>
      <c r="UNS429" s="91" t="s">
        <v>261</v>
      </c>
      <c r="UNT429" s="91" t="s">
        <v>261</v>
      </c>
      <c r="UNU429" s="91" t="s">
        <v>261</v>
      </c>
      <c r="UNV429" s="91" t="s">
        <v>261</v>
      </c>
      <c r="UNW429" s="91" t="s">
        <v>261</v>
      </c>
      <c r="UNX429" s="91" t="s">
        <v>261</v>
      </c>
      <c r="UNY429" s="91" t="s">
        <v>261</v>
      </c>
      <c r="UNZ429" s="91" t="s">
        <v>261</v>
      </c>
      <c r="UOA429" s="91" t="s">
        <v>261</v>
      </c>
      <c r="UOB429" s="91" t="s">
        <v>261</v>
      </c>
      <c r="UOC429" s="91" t="s">
        <v>261</v>
      </c>
      <c r="UOD429" s="91" t="s">
        <v>261</v>
      </c>
      <c r="UOE429" s="91" t="s">
        <v>261</v>
      </c>
      <c r="UOF429" s="91" t="s">
        <v>261</v>
      </c>
      <c r="UOG429" s="91" t="s">
        <v>261</v>
      </c>
      <c r="UOH429" s="91" t="s">
        <v>261</v>
      </c>
      <c r="UOI429" s="91" t="s">
        <v>261</v>
      </c>
      <c r="UOJ429" s="91" t="s">
        <v>261</v>
      </c>
      <c r="UOK429" s="91" t="s">
        <v>261</v>
      </c>
      <c r="UOL429" s="91" t="s">
        <v>261</v>
      </c>
      <c r="UOM429" s="91" t="s">
        <v>261</v>
      </c>
      <c r="UON429" s="91" t="s">
        <v>261</v>
      </c>
      <c r="UOO429" s="91" t="s">
        <v>261</v>
      </c>
      <c r="UOP429" s="91" t="s">
        <v>261</v>
      </c>
      <c r="UOQ429" s="91" t="s">
        <v>261</v>
      </c>
      <c r="UOR429" s="91" t="s">
        <v>261</v>
      </c>
      <c r="UOS429" s="91" t="s">
        <v>261</v>
      </c>
      <c r="UOT429" s="91" t="s">
        <v>261</v>
      </c>
      <c r="UOU429" s="91" t="s">
        <v>261</v>
      </c>
      <c r="UOV429" s="91" t="s">
        <v>261</v>
      </c>
      <c r="UOW429" s="91" t="s">
        <v>261</v>
      </c>
      <c r="UOX429" s="91" t="s">
        <v>261</v>
      </c>
      <c r="UOY429" s="91" t="s">
        <v>261</v>
      </c>
      <c r="UOZ429" s="91" t="s">
        <v>261</v>
      </c>
      <c r="UPA429" s="91" t="s">
        <v>261</v>
      </c>
      <c r="UPB429" s="91" t="s">
        <v>261</v>
      </c>
      <c r="UPC429" s="91" t="s">
        <v>261</v>
      </c>
      <c r="UPD429" s="91" t="s">
        <v>261</v>
      </c>
      <c r="UPE429" s="91" t="s">
        <v>261</v>
      </c>
      <c r="UPF429" s="91" t="s">
        <v>261</v>
      </c>
      <c r="UPG429" s="91" t="s">
        <v>261</v>
      </c>
      <c r="UPH429" s="91" t="s">
        <v>261</v>
      </c>
      <c r="UPI429" s="91" t="s">
        <v>261</v>
      </c>
      <c r="UPJ429" s="91" t="s">
        <v>261</v>
      </c>
      <c r="UPK429" s="91" t="s">
        <v>261</v>
      </c>
      <c r="UPL429" s="91" t="s">
        <v>261</v>
      </c>
      <c r="UPM429" s="91" t="s">
        <v>261</v>
      </c>
      <c r="UPN429" s="91" t="s">
        <v>261</v>
      </c>
      <c r="UPO429" s="91" t="s">
        <v>261</v>
      </c>
      <c r="UPP429" s="91" t="s">
        <v>261</v>
      </c>
      <c r="UPQ429" s="91" t="s">
        <v>261</v>
      </c>
      <c r="UPR429" s="91" t="s">
        <v>261</v>
      </c>
      <c r="UPS429" s="91" t="s">
        <v>261</v>
      </c>
      <c r="UPT429" s="91" t="s">
        <v>261</v>
      </c>
      <c r="UPU429" s="91" t="s">
        <v>261</v>
      </c>
      <c r="UPV429" s="91" t="s">
        <v>261</v>
      </c>
      <c r="UPW429" s="91" t="s">
        <v>261</v>
      </c>
      <c r="UPX429" s="91" t="s">
        <v>261</v>
      </c>
      <c r="UPY429" s="91" t="s">
        <v>261</v>
      </c>
      <c r="UPZ429" s="91" t="s">
        <v>261</v>
      </c>
      <c r="UQA429" s="91" t="s">
        <v>261</v>
      </c>
      <c r="UQB429" s="91" t="s">
        <v>261</v>
      </c>
      <c r="UQC429" s="91" t="s">
        <v>261</v>
      </c>
      <c r="UQD429" s="91" t="s">
        <v>261</v>
      </c>
      <c r="UQE429" s="91" t="s">
        <v>261</v>
      </c>
      <c r="UQF429" s="91" t="s">
        <v>261</v>
      </c>
      <c r="UQG429" s="91" t="s">
        <v>261</v>
      </c>
      <c r="UQH429" s="91" t="s">
        <v>261</v>
      </c>
      <c r="UQI429" s="91" t="s">
        <v>261</v>
      </c>
      <c r="UQJ429" s="91" t="s">
        <v>261</v>
      </c>
      <c r="UQK429" s="91" t="s">
        <v>261</v>
      </c>
      <c r="UQL429" s="91" t="s">
        <v>261</v>
      </c>
      <c r="UQM429" s="91" t="s">
        <v>261</v>
      </c>
      <c r="UQN429" s="91" t="s">
        <v>261</v>
      </c>
      <c r="UQO429" s="91" t="s">
        <v>261</v>
      </c>
      <c r="UQP429" s="91" t="s">
        <v>261</v>
      </c>
      <c r="UQQ429" s="91" t="s">
        <v>261</v>
      </c>
      <c r="UQR429" s="91" t="s">
        <v>261</v>
      </c>
      <c r="UQS429" s="91" t="s">
        <v>261</v>
      </c>
      <c r="UQT429" s="91" t="s">
        <v>261</v>
      </c>
      <c r="UQU429" s="91" t="s">
        <v>261</v>
      </c>
      <c r="UQV429" s="91" t="s">
        <v>261</v>
      </c>
      <c r="UQW429" s="91" t="s">
        <v>261</v>
      </c>
      <c r="UQX429" s="91" t="s">
        <v>261</v>
      </c>
      <c r="UQY429" s="91" t="s">
        <v>261</v>
      </c>
      <c r="UQZ429" s="91" t="s">
        <v>261</v>
      </c>
      <c r="URA429" s="91" t="s">
        <v>261</v>
      </c>
      <c r="URB429" s="91" t="s">
        <v>261</v>
      </c>
      <c r="URC429" s="91" t="s">
        <v>261</v>
      </c>
      <c r="URD429" s="91" t="s">
        <v>261</v>
      </c>
      <c r="URE429" s="91" t="s">
        <v>261</v>
      </c>
      <c r="URF429" s="91" t="s">
        <v>261</v>
      </c>
      <c r="URG429" s="91" t="s">
        <v>261</v>
      </c>
      <c r="URH429" s="91" t="s">
        <v>261</v>
      </c>
      <c r="URI429" s="91" t="s">
        <v>261</v>
      </c>
      <c r="URJ429" s="91" t="s">
        <v>261</v>
      </c>
      <c r="URK429" s="91" t="s">
        <v>261</v>
      </c>
      <c r="URL429" s="91" t="s">
        <v>261</v>
      </c>
      <c r="URM429" s="91" t="s">
        <v>261</v>
      </c>
      <c r="URN429" s="91" t="s">
        <v>261</v>
      </c>
      <c r="URO429" s="91" t="s">
        <v>261</v>
      </c>
      <c r="URP429" s="91" t="s">
        <v>261</v>
      </c>
      <c r="URQ429" s="91" t="s">
        <v>261</v>
      </c>
      <c r="URR429" s="91" t="s">
        <v>261</v>
      </c>
      <c r="URS429" s="91" t="s">
        <v>261</v>
      </c>
      <c r="URT429" s="91" t="s">
        <v>261</v>
      </c>
      <c r="URU429" s="91" t="s">
        <v>261</v>
      </c>
      <c r="URV429" s="91" t="s">
        <v>261</v>
      </c>
      <c r="URW429" s="91" t="s">
        <v>261</v>
      </c>
      <c r="URX429" s="91" t="s">
        <v>261</v>
      </c>
      <c r="URY429" s="91" t="s">
        <v>261</v>
      </c>
      <c r="URZ429" s="91" t="s">
        <v>261</v>
      </c>
      <c r="USA429" s="91" t="s">
        <v>261</v>
      </c>
      <c r="USB429" s="91" t="s">
        <v>261</v>
      </c>
      <c r="USC429" s="91" t="s">
        <v>261</v>
      </c>
      <c r="USD429" s="91" t="s">
        <v>261</v>
      </c>
      <c r="USE429" s="91" t="s">
        <v>261</v>
      </c>
      <c r="USF429" s="91" t="s">
        <v>261</v>
      </c>
      <c r="USG429" s="91" t="s">
        <v>261</v>
      </c>
      <c r="USH429" s="91" t="s">
        <v>261</v>
      </c>
      <c r="USI429" s="91" t="s">
        <v>261</v>
      </c>
      <c r="USJ429" s="91" t="s">
        <v>261</v>
      </c>
      <c r="USK429" s="91" t="s">
        <v>261</v>
      </c>
      <c r="USL429" s="91" t="s">
        <v>261</v>
      </c>
      <c r="USM429" s="91" t="s">
        <v>261</v>
      </c>
      <c r="USN429" s="91" t="s">
        <v>261</v>
      </c>
      <c r="USO429" s="91" t="s">
        <v>261</v>
      </c>
      <c r="USP429" s="91" t="s">
        <v>261</v>
      </c>
      <c r="USQ429" s="91" t="s">
        <v>261</v>
      </c>
      <c r="USR429" s="91" t="s">
        <v>261</v>
      </c>
      <c r="USS429" s="91" t="s">
        <v>261</v>
      </c>
      <c r="UST429" s="91" t="s">
        <v>261</v>
      </c>
      <c r="USU429" s="91" t="s">
        <v>261</v>
      </c>
      <c r="USV429" s="91" t="s">
        <v>261</v>
      </c>
      <c r="USW429" s="91" t="s">
        <v>261</v>
      </c>
      <c r="USX429" s="91" t="s">
        <v>261</v>
      </c>
      <c r="USY429" s="91" t="s">
        <v>261</v>
      </c>
      <c r="USZ429" s="91" t="s">
        <v>261</v>
      </c>
      <c r="UTA429" s="91" t="s">
        <v>261</v>
      </c>
      <c r="UTB429" s="91" t="s">
        <v>261</v>
      </c>
      <c r="UTC429" s="91" t="s">
        <v>261</v>
      </c>
      <c r="UTD429" s="91" t="s">
        <v>261</v>
      </c>
      <c r="UTE429" s="91" t="s">
        <v>261</v>
      </c>
      <c r="UTF429" s="91" t="s">
        <v>261</v>
      </c>
      <c r="UTG429" s="91" t="s">
        <v>261</v>
      </c>
      <c r="UTH429" s="91" t="s">
        <v>261</v>
      </c>
      <c r="UTI429" s="91" t="s">
        <v>261</v>
      </c>
      <c r="UTJ429" s="91" t="s">
        <v>261</v>
      </c>
      <c r="UTK429" s="91" t="s">
        <v>261</v>
      </c>
      <c r="UTL429" s="91" t="s">
        <v>261</v>
      </c>
      <c r="UTM429" s="91" t="s">
        <v>261</v>
      </c>
      <c r="UTN429" s="91" t="s">
        <v>261</v>
      </c>
      <c r="UTO429" s="91" t="s">
        <v>261</v>
      </c>
      <c r="UTP429" s="91" t="s">
        <v>261</v>
      </c>
      <c r="UTQ429" s="91" t="s">
        <v>261</v>
      </c>
      <c r="UTR429" s="91" t="s">
        <v>261</v>
      </c>
      <c r="UTS429" s="91" t="s">
        <v>261</v>
      </c>
      <c r="UTT429" s="91" t="s">
        <v>261</v>
      </c>
      <c r="UTU429" s="91" t="s">
        <v>261</v>
      </c>
      <c r="UTV429" s="91" t="s">
        <v>261</v>
      </c>
      <c r="UTW429" s="91" t="s">
        <v>261</v>
      </c>
      <c r="UTX429" s="91" t="s">
        <v>261</v>
      </c>
      <c r="UTY429" s="91" t="s">
        <v>261</v>
      </c>
      <c r="UTZ429" s="91" t="s">
        <v>261</v>
      </c>
      <c r="UUA429" s="91" t="s">
        <v>261</v>
      </c>
      <c r="UUB429" s="91" t="s">
        <v>261</v>
      </c>
      <c r="UUC429" s="91" t="s">
        <v>261</v>
      </c>
      <c r="UUD429" s="91" t="s">
        <v>261</v>
      </c>
      <c r="UUE429" s="91" t="s">
        <v>261</v>
      </c>
      <c r="UUF429" s="91" t="s">
        <v>261</v>
      </c>
      <c r="UUG429" s="91" t="s">
        <v>261</v>
      </c>
      <c r="UUH429" s="91" t="s">
        <v>261</v>
      </c>
      <c r="UUI429" s="91" t="s">
        <v>261</v>
      </c>
      <c r="UUJ429" s="91" t="s">
        <v>261</v>
      </c>
      <c r="UUK429" s="91" t="s">
        <v>261</v>
      </c>
      <c r="UUL429" s="91" t="s">
        <v>261</v>
      </c>
      <c r="UUM429" s="91" t="s">
        <v>261</v>
      </c>
      <c r="UUN429" s="91" t="s">
        <v>261</v>
      </c>
      <c r="UUO429" s="91" t="s">
        <v>261</v>
      </c>
      <c r="UUP429" s="91" t="s">
        <v>261</v>
      </c>
      <c r="UUQ429" s="91" t="s">
        <v>261</v>
      </c>
      <c r="UUR429" s="91" t="s">
        <v>261</v>
      </c>
      <c r="UUS429" s="91" t="s">
        <v>261</v>
      </c>
      <c r="UUT429" s="91" t="s">
        <v>261</v>
      </c>
      <c r="UUU429" s="91" t="s">
        <v>261</v>
      </c>
      <c r="UUV429" s="91" t="s">
        <v>261</v>
      </c>
      <c r="UUW429" s="91" t="s">
        <v>261</v>
      </c>
      <c r="UUX429" s="91" t="s">
        <v>261</v>
      </c>
      <c r="UUY429" s="91" t="s">
        <v>261</v>
      </c>
      <c r="UUZ429" s="91" t="s">
        <v>261</v>
      </c>
      <c r="UVA429" s="91" t="s">
        <v>261</v>
      </c>
      <c r="UVB429" s="91" t="s">
        <v>261</v>
      </c>
      <c r="UVC429" s="91" t="s">
        <v>261</v>
      </c>
      <c r="UVD429" s="91" t="s">
        <v>261</v>
      </c>
      <c r="UVE429" s="91" t="s">
        <v>261</v>
      </c>
      <c r="UVF429" s="91" t="s">
        <v>261</v>
      </c>
      <c r="UVG429" s="91" t="s">
        <v>261</v>
      </c>
      <c r="UVH429" s="91" t="s">
        <v>261</v>
      </c>
      <c r="UVI429" s="91" t="s">
        <v>261</v>
      </c>
      <c r="UVJ429" s="91" t="s">
        <v>261</v>
      </c>
      <c r="UVK429" s="91" t="s">
        <v>261</v>
      </c>
      <c r="UVL429" s="91" t="s">
        <v>261</v>
      </c>
      <c r="UVM429" s="91" t="s">
        <v>261</v>
      </c>
      <c r="UVN429" s="91" t="s">
        <v>261</v>
      </c>
      <c r="UVO429" s="91" t="s">
        <v>261</v>
      </c>
      <c r="UVP429" s="91" t="s">
        <v>261</v>
      </c>
      <c r="UVQ429" s="91" t="s">
        <v>261</v>
      </c>
      <c r="UVR429" s="91" t="s">
        <v>261</v>
      </c>
      <c r="UVS429" s="91" t="s">
        <v>261</v>
      </c>
      <c r="UVT429" s="91" t="s">
        <v>261</v>
      </c>
      <c r="UVU429" s="91" t="s">
        <v>261</v>
      </c>
      <c r="UVV429" s="91" t="s">
        <v>261</v>
      </c>
      <c r="UVW429" s="91" t="s">
        <v>261</v>
      </c>
      <c r="UVX429" s="91" t="s">
        <v>261</v>
      </c>
      <c r="UVY429" s="91" t="s">
        <v>261</v>
      </c>
      <c r="UVZ429" s="91" t="s">
        <v>261</v>
      </c>
      <c r="UWA429" s="91" t="s">
        <v>261</v>
      </c>
      <c r="UWB429" s="91" t="s">
        <v>261</v>
      </c>
      <c r="UWC429" s="91" t="s">
        <v>261</v>
      </c>
      <c r="UWD429" s="91" t="s">
        <v>261</v>
      </c>
      <c r="UWE429" s="91" t="s">
        <v>261</v>
      </c>
      <c r="UWF429" s="91" t="s">
        <v>261</v>
      </c>
      <c r="UWG429" s="91" t="s">
        <v>261</v>
      </c>
      <c r="UWH429" s="91" t="s">
        <v>261</v>
      </c>
      <c r="UWI429" s="91" t="s">
        <v>261</v>
      </c>
      <c r="UWJ429" s="91" t="s">
        <v>261</v>
      </c>
      <c r="UWK429" s="91" t="s">
        <v>261</v>
      </c>
      <c r="UWL429" s="91" t="s">
        <v>261</v>
      </c>
      <c r="UWM429" s="91" t="s">
        <v>261</v>
      </c>
      <c r="UWN429" s="91" t="s">
        <v>261</v>
      </c>
      <c r="UWO429" s="91" t="s">
        <v>261</v>
      </c>
      <c r="UWP429" s="91" t="s">
        <v>261</v>
      </c>
      <c r="UWQ429" s="91" t="s">
        <v>261</v>
      </c>
      <c r="UWR429" s="91" t="s">
        <v>261</v>
      </c>
      <c r="UWS429" s="91" t="s">
        <v>261</v>
      </c>
      <c r="UWT429" s="91" t="s">
        <v>261</v>
      </c>
      <c r="UWU429" s="91" t="s">
        <v>261</v>
      </c>
      <c r="UWV429" s="91" t="s">
        <v>261</v>
      </c>
      <c r="UWW429" s="91" t="s">
        <v>261</v>
      </c>
      <c r="UWX429" s="91" t="s">
        <v>261</v>
      </c>
      <c r="UWY429" s="91" t="s">
        <v>261</v>
      </c>
      <c r="UWZ429" s="91" t="s">
        <v>261</v>
      </c>
      <c r="UXA429" s="91" t="s">
        <v>261</v>
      </c>
      <c r="UXB429" s="91" t="s">
        <v>261</v>
      </c>
      <c r="UXC429" s="91" t="s">
        <v>261</v>
      </c>
      <c r="UXD429" s="91" t="s">
        <v>261</v>
      </c>
      <c r="UXE429" s="91" t="s">
        <v>261</v>
      </c>
      <c r="UXF429" s="91" t="s">
        <v>261</v>
      </c>
      <c r="UXG429" s="91" t="s">
        <v>261</v>
      </c>
      <c r="UXH429" s="91" t="s">
        <v>261</v>
      </c>
      <c r="UXI429" s="91" t="s">
        <v>261</v>
      </c>
      <c r="UXJ429" s="91" t="s">
        <v>261</v>
      </c>
      <c r="UXK429" s="91" t="s">
        <v>261</v>
      </c>
      <c r="UXL429" s="91" t="s">
        <v>261</v>
      </c>
      <c r="UXM429" s="91" t="s">
        <v>261</v>
      </c>
      <c r="UXN429" s="91" t="s">
        <v>261</v>
      </c>
      <c r="UXO429" s="91" t="s">
        <v>261</v>
      </c>
      <c r="UXP429" s="91" t="s">
        <v>261</v>
      </c>
      <c r="UXQ429" s="91" t="s">
        <v>261</v>
      </c>
      <c r="UXR429" s="91" t="s">
        <v>261</v>
      </c>
      <c r="UXS429" s="91" t="s">
        <v>261</v>
      </c>
      <c r="UXT429" s="91" t="s">
        <v>261</v>
      </c>
      <c r="UXU429" s="91" t="s">
        <v>261</v>
      </c>
      <c r="UXV429" s="91" t="s">
        <v>261</v>
      </c>
      <c r="UXW429" s="91" t="s">
        <v>261</v>
      </c>
      <c r="UXX429" s="91" t="s">
        <v>261</v>
      </c>
      <c r="UXY429" s="91" t="s">
        <v>261</v>
      </c>
      <c r="UXZ429" s="91" t="s">
        <v>261</v>
      </c>
      <c r="UYA429" s="91" t="s">
        <v>261</v>
      </c>
      <c r="UYB429" s="91" t="s">
        <v>261</v>
      </c>
      <c r="UYC429" s="91" t="s">
        <v>261</v>
      </c>
      <c r="UYD429" s="91" t="s">
        <v>261</v>
      </c>
      <c r="UYE429" s="91" t="s">
        <v>261</v>
      </c>
      <c r="UYF429" s="91" t="s">
        <v>261</v>
      </c>
      <c r="UYG429" s="91" t="s">
        <v>261</v>
      </c>
      <c r="UYH429" s="91" t="s">
        <v>261</v>
      </c>
      <c r="UYI429" s="91" t="s">
        <v>261</v>
      </c>
      <c r="UYJ429" s="91" t="s">
        <v>261</v>
      </c>
      <c r="UYK429" s="91" t="s">
        <v>261</v>
      </c>
      <c r="UYL429" s="91" t="s">
        <v>261</v>
      </c>
      <c r="UYM429" s="91" t="s">
        <v>261</v>
      </c>
      <c r="UYN429" s="91" t="s">
        <v>261</v>
      </c>
      <c r="UYO429" s="91" t="s">
        <v>261</v>
      </c>
      <c r="UYP429" s="91" t="s">
        <v>261</v>
      </c>
      <c r="UYQ429" s="91" t="s">
        <v>261</v>
      </c>
      <c r="UYR429" s="91" t="s">
        <v>261</v>
      </c>
      <c r="UYS429" s="91" t="s">
        <v>261</v>
      </c>
      <c r="UYT429" s="91" t="s">
        <v>261</v>
      </c>
      <c r="UYU429" s="91" t="s">
        <v>261</v>
      </c>
      <c r="UYV429" s="91" t="s">
        <v>261</v>
      </c>
      <c r="UYW429" s="91" t="s">
        <v>261</v>
      </c>
      <c r="UYX429" s="91" t="s">
        <v>261</v>
      </c>
      <c r="UYY429" s="91" t="s">
        <v>261</v>
      </c>
      <c r="UYZ429" s="91" t="s">
        <v>261</v>
      </c>
      <c r="UZA429" s="91" t="s">
        <v>261</v>
      </c>
      <c r="UZB429" s="91" t="s">
        <v>261</v>
      </c>
      <c r="UZC429" s="91" t="s">
        <v>261</v>
      </c>
      <c r="UZD429" s="91" t="s">
        <v>261</v>
      </c>
      <c r="UZE429" s="91" t="s">
        <v>261</v>
      </c>
      <c r="UZF429" s="91" t="s">
        <v>261</v>
      </c>
      <c r="UZG429" s="91" t="s">
        <v>261</v>
      </c>
      <c r="UZH429" s="91" t="s">
        <v>261</v>
      </c>
      <c r="UZI429" s="91" t="s">
        <v>261</v>
      </c>
      <c r="UZJ429" s="91" t="s">
        <v>261</v>
      </c>
      <c r="UZK429" s="91" t="s">
        <v>261</v>
      </c>
      <c r="UZL429" s="91" t="s">
        <v>261</v>
      </c>
      <c r="UZM429" s="91" t="s">
        <v>261</v>
      </c>
      <c r="UZN429" s="91" t="s">
        <v>261</v>
      </c>
      <c r="UZO429" s="91" t="s">
        <v>261</v>
      </c>
      <c r="UZP429" s="91" t="s">
        <v>261</v>
      </c>
      <c r="UZQ429" s="91" t="s">
        <v>261</v>
      </c>
      <c r="UZR429" s="91" t="s">
        <v>261</v>
      </c>
      <c r="UZS429" s="91" t="s">
        <v>261</v>
      </c>
      <c r="UZT429" s="91" t="s">
        <v>261</v>
      </c>
      <c r="UZU429" s="91" t="s">
        <v>261</v>
      </c>
      <c r="UZV429" s="91" t="s">
        <v>261</v>
      </c>
      <c r="UZW429" s="91" t="s">
        <v>261</v>
      </c>
      <c r="UZX429" s="91" t="s">
        <v>261</v>
      </c>
      <c r="UZY429" s="91" t="s">
        <v>261</v>
      </c>
      <c r="UZZ429" s="91" t="s">
        <v>261</v>
      </c>
      <c r="VAA429" s="91" t="s">
        <v>261</v>
      </c>
      <c r="VAB429" s="91" t="s">
        <v>261</v>
      </c>
      <c r="VAC429" s="91" t="s">
        <v>261</v>
      </c>
      <c r="VAD429" s="91" t="s">
        <v>261</v>
      </c>
      <c r="VAE429" s="91" t="s">
        <v>261</v>
      </c>
      <c r="VAF429" s="91" t="s">
        <v>261</v>
      </c>
      <c r="VAG429" s="91" t="s">
        <v>261</v>
      </c>
      <c r="VAH429" s="91" t="s">
        <v>261</v>
      </c>
      <c r="VAI429" s="91" t="s">
        <v>261</v>
      </c>
      <c r="VAJ429" s="91" t="s">
        <v>261</v>
      </c>
      <c r="VAK429" s="91" t="s">
        <v>261</v>
      </c>
      <c r="VAL429" s="91" t="s">
        <v>261</v>
      </c>
      <c r="VAM429" s="91" t="s">
        <v>261</v>
      </c>
      <c r="VAN429" s="91" t="s">
        <v>261</v>
      </c>
      <c r="VAO429" s="91" t="s">
        <v>261</v>
      </c>
      <c r="VAP429" s="91" t="s">
        <v>261</v>
      </c>
      <c r="VAQ429" s="91" t="s">
        <v>261</v>
      </c>
      <c r="VAR429" s="91" t="s">
        <v>261</v>
      </c>
      <c r="VAS429" s="91" t="s">
        <v>261</v>
      </c>
      <c r="VAT429" s="91" t="s">
        <v>261</v>
      </c>
      <c r="VAU429" s="91" t="s">
        <v>261</v>
      </c>
      <c r="VAV429" s="91" t="s">
        <v>261</v>
      </c>
      <c r="VAW429" s="91" t="s">
        <v>261</v>
      </c>
      <c r="VAX429" s="91" t="s">
        <v>261</v>
      </c>
      <c r="VAY429" s="91" t="s">
        <v>261</v>
      </c>
      <c r="VAZ429" s="91" t="s">
        <v>261</v>
      </c>
      <c r="VBA429" s="91" t="s">
        <v>261</v>
      </c>
      <c r="VBB429" s="91" t="s">
        <v>261</v>
      </c>
      <c r="VBC429" s="91" t="s">
        <v>261</v>
      </c>
      <c r="VBD429" s="91" t="s">
        <v>261</v>
      </c>
      <c r="VBE429" s="91" t="s">
        <v>261</v>
      </c>
      <c r="VBF429" s="91" t="s">
        <v>261</v>
      </c>
      <c r="VBG429" s="91" t="s">
        <v>261</v>
      </c>
      <c r="VBH429" s="91" t="s">
        <v>261</v>
      </c>
      <c r="VBI429" s="91" t="s">
        <v>261</v>
      </c>
      <c r="VBJ429" s="91" t="s">
        <v>261</v>
      </c>
      <c r="VBK429" s="91" t="s">
        <v>261</v>
      </c>
      <c r="VBL429" s="91" t="s">
        <v>261</v>
      </c>
      <c r="VBM429" s="91" t="s">
        <v>261</v>
      </c>
      <c r="VBN429" s="91" t="s">
        <v>261</v>
      </c>
      <c r="VBO429" s="91" t="s">
        <v>261</v>
      </c>
      <c r="VBP429" s="91" t="s">
        <v>261</v>
      </c>
      <c r="VBQ429" s="91" t="s">
        <v>261</v>
      </c>
      <c r="VBR429" s="91" t="s">
        <v>261</v>
      </c>
      <c r="VBS429" s="91" t="s">
        <v>261</v>
      </c>
      <c r="VBT429" s="91" t="s">
        <v>261</v>
      </c>
      <c r="VBU429" s="91" t="s">
        <v>261</v>
      </c>
      <c r="VBV429" s="91" t="s">
        <v>261</v>
      </c>
      <c r="VBW429" s="91" t="s">
        <v>261</v>
      </c>
      <c r="VBX429" s="91" t="s">
        <v>261</v>
      </c>
      <c r="VBY429" s="91" t="s">
        <v>261</v>
      </c>
      <c r="VBZ429" s="91" t="s">
        <v>261</v>
      </c>
      <c r="VCA429" s="91" t="s">
        <v>261</v>
      </c>
      <c r="VCB429" s="91" t="s">
        <v>261</v>
      </c>
      <c r="VCC429" s="91" t="s">
        <v>261</v>
      </c>
      <c r="VCD429" s="91" t="s">
        <v>261</v>
      </c>
      <c r="VCE429" s="91" t="s">
        <v>261</v>
      </c>
      <c r="VCF429" s="91" t="s">
        <v>261</v>
      </c>
      <c r="VCG429" s="91" t="s">
        <v>261</v>
      </c>
      <c r="VCH429" s="91" t="s">
        <v>261</v>
      </c>
      <c r="VCI429" s="91" t="s">
        <v>261</v>
      </c>
      <c r="VCJ429" s="91" t="s">
        <v>261</v>
      </c>
      <c r="VCK429" s="91" t="s">
        <v>261</v>
      </c>
      <c r="VCL429" s="91" t="s">
        <v>261</v>
      </c>
      <c r="VCM429" s="91" t="s">
        <v>261</v>
      </c>
      <c r="VCN429" s="91" t="s">
        <v>261</v>
      </c>
      <c r="VCO429" s="91" t="s">
        <v>261</v>
      </c>
      <c r="VCP429" s="91" t="s">
        <v>261</v>
      </c>
      <c r="VCQ429" s="91" t="s">
        <v>261</v>
      </c>
      <c r="VCR429" s="91" t="s">
        <v>261</v>
      </c>
      <c r="VCS429" s="91" t="s">
        <v>261</v>
      </c>
      <c r="VCT429" s="91" t="s">
        <v>261</v>
      </c>
      <c r="VCU429" s="91" t="s">
        <v>261</v>
      </c>
      <c r="VCV429" s="91" t="s">
        <v>261</v>
      </c>
      <c r="VCW429" s="91" t="s">
        <v>261</v>
      </c>
      <c r="VCX429" s="91" t="s">
        <v>261</v>
      </c>
      <c r="VCY429" s="91" t="s">
        <v>261</v>
      </c>
      <c r="VCZ429" s="91" t="s">
        <v>261</v>
      </c>
      <c r="VDA429" s="91" t="s">
        <v>261</v>
      </c>
      <c r="VDB429" s="91" t="s">
        <v>261</v>
      </c>
      <c r="VDC429" s="91" t="s">
        <v>261</v>
      </c>
      <c r="VDD429" s="91" t="s">
        <v>261</v>
      </c>
      <c r="VDE429" s="91" t="s">
        <v>261</v>
      </c>
      <c r="VDF429" s="91" t="s">
        <v>261</v>
      </c>
      <c r="VDG429" s="91" t="s">
        <v>261</v>
      </c>
      <c r="VDH429" s="91" t="s">
        <v>261</v>
      </c>
      <c r="VDI429" s="91" t="s">
        <v>261</v>
      </c>
      <c r="VDJ429" s="91" t="s">
        <v>261</v>
      </c>
      <c r="VDK429" s="91" t="s">
        <v>261</v>
      </c>
      <c r="VDL429" s="91" t="s">
        <v>261</v>
      </c>
      <c r="VDM429" s="91" t="s">
        <v>261</v>
      </c>
      <c r="VDN429" s="91" t="s">
        <v>261</v>
      </c>
      <c r="VDO429" s="91" t="s">
        <v>261</v>
      </c>
      <c r="VDP429" s="91" t="s">
        <v>261</v>
      </c>
      <c r="VDQ429" s="91" t="s">
        <v>261</v>
      </c>
      <c r="VDR429" s="91" t="s">
        <v>261</v>
      </c>
      <c r="VDS429" s="91" t="s">
        <v>261</v>
      </c>
      <c r="VDT429" s="91" t="s">
        <v>261</v>
      </c>
      <c r="VDU429" s="91" t="s">
        <v>261</v>
      </c>
      <c r="VDV429" s="91" t="s">
        <v>261</v>
      </c>
      <c r="VDW429" s="91" t="s">
        <v>261</v>
      </c>
      <c r="VDX429" s="91" t="s">
        <v>261</v>
      </c>
      <c r="VDY429" s="91" t="s">
        <v>261</v>
      </c>
      <c r="VDZ429" s="91" t="s">
        <v>261</v>
      </c>
      <c r="VEA429" s="91" t="s">
        <v>261</v>
      </c>
      <c r="VEB429" s="91" t="s">
        <v>261</v>
      </c>
      <c r="VEC429" s="91" t="s">
        <v>261</v>
      </c>
      <c r="VED429" s="91" t="s">
        <v>261</v>
      </c>
      <c r="VEE429" s="91" t="s">
        <v>261</v>
      </c>
      <c r="VEF429" s="91" t="s">
        <v>261</v>
      </c>
      <c r="VEG429" s="91" t="s">
        <v>261</v>
      </c>
      <c r="VEH429" s="91" t="s">
        <v>261</v>
      </c>
      <c r="VEI429" s="91" t="s">
        <v>261</v>
      </c>
      <c r="VEJ429" s="91" t="s">
        <v>261</v>
      </c>
      <c r="VEK429" s="91" t="s">
        <v>261</v>
      </c>
      <c r="VEL429" s="91" t="s">
        <v>261</v>
      </c>
      <c r="VEM429" s="91" t="s">
        <v>261</v>
      </c>
      <c r="VEN429" s="91" t="s">
        <v>261</v>
      </c>
      <c r="VEO429" s="91" t="s">
        <v>261</v>
      </c>
      <c r="VEP429" s="91" t="s">
        <v>261</v>
      </c>
      <c r="VEQ429" s="91" t="s">
        <v>261</v>
      </c>
      <c r="VER429" s="91" t="s">
        <v>261</v>
      </c>
      <c r="VES429" s="91" t="s">
        <v>261</v>
      </c>
      <c r="VET429" s="91" t="s">
        <v>261</v>
      </c>
      <c r="VEU429" s="91" t="s">
        <v>261</v>
      </c>
      <c r="VEV429" s="91" t="s">
        <v>261</v>
      </c>
      <c r="VEW429" s="91" t="s">
        <v>261</v>
      </c>
      <c r="VEX429" s="91" t="s">
        <v>261</v>
      </c>
      <c r="VEY429" s="91" t="s">
        <v>261</v>
      </c>
      <c r="VEZ429" s="91" t="s">
        <v>261</v>
      </c>
      <c r="VFA429" s="91" t="s">
        <v>261</v>
      </c>
      <c r="VFB429" s="91" t="s">
        <v>261</v>
      </c>
      <c r="VFC429" s="91" t="s">
        <v>261</v>
      </c>
      <c r="VFD429" s="91" t="s">
        <v>261</v>
      </c>
      <c r="VFE429" s="91" t="s">
        <v>261</v>
      </c>
      <c r="VFF429" s="91" t="s">
        <v>261</v>
      </c>
      <c r="VFG429" s="91" t="s">
        <v>261</v>
      </c>
      <c r="VFH429" s="91" t="s">
        <v>261</v>
      </c>
      <c r="VFI429" s="91" t="s">
        <v>261</v>
      </c>
      <c r="VFJ429" s="91" t="s">
        <v>261</v>
      </c>
      <c r="VFK429" s="91" t="s">
        <v>261</v>
      </c>
      <c r="VFL429" s="91" t="s">
        <v>261</v>
      </c>
      <c r="VFM429" s="91" t="s">
        <v>261</v>
      </c>
      <c r="VFN429" s="91" t="s">
        <v>261</v>
      </c>
      <c r="VFO429" s="91" t="s">
        <v>261</v>
      </c>
      <c r="VFP429" s="91" t="s">
        <v>261</v>
      </c>
      <c r="VFQ429" s="91" t="s">
        <v>261</v>
      </c>
      <c r="VFR429" s="91" t="s">
        <v>261</v>
      </c>
      <c r="VFS429" s="91" t="s">
        <v>261</v>
      </c>
      <c r="VFT429" s="91" t="s">
        <v>261</v>
      </c>
      <c r="VFU429" s="91" t="s">
        <v>261</v>
      </c>
      <c r="VFV429" s="91" t="s">
        <v>261</v>
      </c>
      <c r="VFW429" s="91" t="s">
        <v>261</v>
      </c>
      <c r="VFX429" s="91" t="s">
        <v>261</v>
      </c>
      <c r="VFY429" s="91" t="s">
        <v>261</v>
      </c>
      <c r="VFZ429" s="91" t="s">
        <v>261</v>
      </c>
      <c r="VGA429" s="91" t="s">
        <v>261</v>
      </c>
      <c r="VGB429" s="91" t="s">
        <v>261</v>
      </c>
      <c r="VGC429" s="91" t="s">
        <v>261</v>
      </c>
      <c r="VGD429" s="91" t="s">
        <v>261</v>
      </c>
      <c r="VGE429" s="91" t="s">
        <v>261</v>
      </c>
      <c r="VGF429" s="91" t="s">
        <v>261</v>
      </c>
      <c r="VGG429" s="91" t="s">
        <v>261</v>
      </c>
      <c r="VGH429" s="91" t="s">
        <v>261</v>
      </c>
      <c r="VGI429" s="91" t="s">
        <v>261</v>
      </c>
      <c r="VGJ429" s="91" t="s">
        <v>261</v>
      </c>
      <c r="VGK429" s="91" t="s">
        <v>261</v>
      </c>
      <c r="VGL429" s="91" t="s">
        <v>261</v>
      </c>
      <c r="VGM429" s="91" t="s">
        <v>261</v>
      </c>
      <c r="VGN429" s="91" t="s">
        <v>261</v>
      </c>
      <c r="VGO429" s="91" t="s">
        <v>261</v>
      </c>
      <c r="VGP429" s="91" t="s">
        <v>261</v>
      </c>
      <c r="VGQ429" s="91" t="s">
        <v>261</v>
      </c>
      <c r="VGR429" s="91" t="s">
        <v>261</v>
      </c>
      <c r="VGS429" s="91" t="s">
        <v>261</v>
      </c>
      <c r="VGT429" s="91" t="s">
        <v>261</v>
      </c>
      <c r="VGU429" s="91" t="s">
        <v>261</v>
      </c>
      <c r="VGV429" s="91" t="s">
        <v>261</v>
      </c>
      <c r="VGW429" s="91" t="s">
        <v>261</v>
      </c>
      <c r="VGX429" s="91" t="s">
        <v>261</v>
      </c>
      <c r="VGY429" s="91" t="s">
        <v>261</v>
      </c>
      <c r="VGZ429" s="91" t="s">
        <v>261</v>
      </c>
      <c r="VHA429" s="91" t="s">
        <v>261</v>
      </c>
      <c r="VHB429" s="91" t="s">
        <v>261</v>
      </c>
      <c r="VHC429" s="91" t="s">
        <v>261</v>
      </c>
      <c r="VHD429" s="91" t="s">
        <v>261</v>
      </c>
      <c r="VHE429" s="91" t="s">
        <v>261</v>
      </c>
      <c r="VHF429" s="91" t="s">
        <v>261</v>
      </c>
      <c r="VHG429" s="91" t="s">
        <v>261</v>
      </c>
      <c r="VHH429" s="91" t="s">
        <v>261</v>
      </c>
      <c r="VHI429" s="91" t="s">
        <v>261</v>
      </c>
      <c r="VHJ429" s="91" t="s">
        <v>261</v>
      </c>
      <c r="VHK429" s="91" t="s">
        <v>261</v>
      </c>
      <c r="VHL429" s="91" t="s">
        <v>261</v>
      </c>
      <c r="VHM429" s="91" t="s">
        <v>261</v>
      </c>
      <c r="VHN429" s="91" t="s">
        <v>261</v>
      </c>
      <c r="VHO429" s="91" t="s">
        <v>261</v>
      </c>
      <c r="VHP429" s="91" t="s">
        <v>261</v>
      </c>
      <c r="VHQ429" s="91" t="s">
        <v>261</v>
      </c>
      <c r="VHR429" s="91" t="s">
        <v>261</v>
      </c>
      <c r="VHS429" s="91" t="s">
        <v>261</v>
      </c>
      <c r="VHT429" s="91" t="s">
        <v>261</v>
      </c>
      <c r="VHU429" s="91" t="s">
        <v>261</v>
      </c>
      <c r="VHV429" s="91" t="s">
        <v>261</v>
      </c>
      <c r="VHW429" s="91" t="s">
        <v>261</v>
      </c>
      <c r="VHX429" s="91" t="s">
        <v>261</v>
      </c>
      <c r="VHY429" s="91" t="s">
        <v>261</v>
      </c>
      <c r="VHZ429" s="91" t="s">
        <v>261</v>
      </c>
      <c r="VIA429" s="91" t="s">
        <v>261</v>
      </c>
      <c r="VIB429" s="91" t="s">
        <v>261</v>
      </c>
      <c r="VIC429" s="91" t="s">
        <v>261</v>
      </c>
      <c r="VID429" s="91" t="s">
        <v>261</v>
      </c>
      <c r="VIE429" s="91" t="s">
        <v>261</v>
      </c>
      <c r="VIF429" s="91" t="s">
        <v>261</v>
      </c>
      <c r="VIG429" s="91" t="s">
        <v>261</v>
      </c>
      <c r="VIH429" s="91" t="s">
        <v>261</v>
      </c>
      <c r="VII429" s="91" t="s">
        <v>261</v>
      </c>
      <c r="VIJ429" s="91" t="s">
        <v>261</v>
      </c>
      <c r="VIK429" s="91" t="s">
        <v>261</v>
      </c>
      <c r="VIL429" s="91" t="s">
        <v>261</v>
      </c>
      <c r="VIM429" s="91" t="s">
        <v>261</v>
      </c>
      <c r="VIN429" s="91" t="s">
        <v>261</v>
      </c>
      <c r="VIO429" s="91" t="s">
        <v>261</v>
      </c>
      <c r="VIP429" s="91" t="s">
        <v>261</v>
      </c>
      <c r="VIQ429" s="91" t="s">
        <v>261</v>
      </c>
      <c r="VIR429" s="91" t="s">
        <v>261</v>
      </c>
      <c r="VIS429" s="91" t="s">
        <v>261</v>
      </c>
      <c r="VIT429" s="91" t="s">
        <v>261</v>
      </c>
      <c r="VIU429" s="91" t="s">
        <v>261</v>
      </c>
      <c r="VIV429" s="91" t="s">
        <v>261</v>
      </c>
      <c r="VIW429" s="91" t="s">
        <v>261</v>
      </c>
      <c r="VIX429" s="91" t="s">
        <v>261</v>
      </c>
      <c r="VIY429" s="91" t="s">
        <v>261</v>
      </c>
      <c r="VIZ429" s="91" t="s">
        <v>261</v>
      </c>
      <c r="VJA429" s="91" t="s">
        <v>261</v>
      </c>
      <c r="VJB429" s="91" t="s">
        <v>261</v>
      </c>
      <c r="VJC429" s="91" t="s">
        <v>261</v>
      </c>
      <c r="VJD429" s="91" t="s">
        <v>261</v>
      </c>
      <c r="VJE429" s="91" t="s">
        <v>261</v>
      </c>
      <c r="VJF429" s="91" t="s">
        <v>261</v>
      </c>
      <c r="VJG429" s="91" t="s">
        <v>261</v>
      </c>
      <c r="VJH429" s="91" t="s">
        <v>261</v>
      </c>
      <c r="VJI429" s="91" t="s">
        <v>261</v>
      </c>
      <c r="VJJ429" s="91" t="s">
        <v>261</v>
      </c>
      <c r="VJK429" s="91" t="s">
        <v>261</v>
      </c>
      <c r="VJL429" s="91" t="s">
        <v>261</v>
      </c>
      <c r="VJM429" s="91" t="s">
        <v>261</v>
      </c>
      <c r="VJN429" s="91" t="s">
        <v>261</v>
      </c>
      <c r="VJO429" s="91" t="s">
        <v>261</v>
      </c>
      <c r="VJP429" s="91" t="s">
        <v>261</v>
      </c>
      <c r="VJQ429" s="91" t="s">
        <v>261</v>
      </c>
      <c r="VJR429" s="91" t="s">
        <v>261</v>
      </c>
      <c r="VJS429" s="91" t="s">
        <v>261</v>
      </c>
      <c r="VJT429" s="91" t="s">
        <v>261</v>
      </c>
      <c r="VJU429" s="91" t="s">
        <v>261</v>
      </c>
      <c r="VJV429" s="91" t="s">
        <v>261</v>
      </c>
      <c r="VJW429" s="91" t="s">
        <v>261</v>
      </c>
      <c r="VJX429" s="91" t="s">
        <v>261</v>
      </c>
      <c r="VJY429" s="91" t="s">
        <v>261</v>
      </c>
      <c r="VJZ429" s="91" t="s">
        <v>261</v>
      </c>
      <c r="VKA429" s="91" t="s">
        <v>261</v>
      </c>
      <c r="VKB429" s="91" t="s">
        <v>261</v>
      </c>
      <c r="VKC429" s="91" t="s">
        <v>261</v>
      </c>
      <c r="VKD429" s="91" t="s">
        <v>261</v>
      </c>
      <c r="VKE429" s="91" t="s">
        <v>261</v>
      </c>
      <c r="VKF429" s="91" t="s">
        <v>261</v>
      </c>
      <c r="VKG429" s="91" t="s">
        <v>261</v>
      </c>
      <c r="VKH429" s="91" t="s">
        <v>261</v>
      </c>
      <c r="VKI429" s="91" t="s">
        <v>261</v>
      </c>
      <c r="VKJ429" s="91" t="s">
        <v>261</v>
      </c>
      <c r="VKK429" s="91" t="s">
        <v>261</v>
      </c>
      <c r="VKL429" s="91" t="s">
        <v>261</v>
      </c>
      <c r="VKM429" s="91" t="s">
        <v>261</v>
      </c>
      <c r="VKN429" s="91" t="s">
        <v>261</v>
      </c>
      <c r="VKO429" s="91" t="s">
        <v>261</v>
      </c>
      <c r="VKP429" s="91" t="s">
        <v>261</v>
      </c>
      <c r="VKQ429" s="91" t="s">
        <v>261</v>
      </c>
      <c r="VKR429" s="91" t="s">
        <v>261</v>
      </c>
      <c r="VKS429" s="91" t="s">
        <v>261</v>
      </c>
      <c r="VKT429" s="91" t="s">
        <v>261</v>
      </c>
      <c r="VKU429" s="91" t="s">
        <v>261</v>
      </c>
      <c r="VKV429" s="91" t="s">
        <v>261</v>
      </c>
      <c r="VKW429" s="91" t="s">
        <v>261</v>
      </c>
      <c r="VKX429" s="91" t="s">
        <v>261</v>
      </c>
      <c r="VKY429" s="91" t="s">
        <v>261</v>
      </c>
      <c r="VKZ429" s="91" t="s">
        <v>261</v>
      </c>
      <c r="VLA429" s="91" t="s">
        <v>261</v>
      </c>
      <c r="VLB429" s="91" t="s">
        <v>261</v>
      </c>
      <c r="VLC429" s="91" t="s">
        <v>261</v>
      </c>
      <c r="VLD429" s="91" t="s">
        <v>261</v>
      </c>
      <c r="VLE429" s="91" t="s">
        <v>261</v>
      </c>
      <c r="VLF429" s="91" t="s">
        <v>261</v>
      </c>
      <c r="VLG429" s="91" t="s">
        <v>261</v>
      </c>
      <c r="VLH429" s="91" t="s">
        <v>261</v>
      </c>
      <c r="VLI429" s="91" t="s">
        <v>261</v>
      </c>
      <c r="VLJ429" s="91" t="s">
        <v>261</v>
      </c>
      <c r="VLK429" s="91" t="s">
        <v>261</v>
      </c>
      <c r="VLL429" s="91" t="s">
        <v>261</v>
      </c>
      <c r="VLM429" s="91" t="s">
        <v>261</v>
      </c>
      <c r="VLN429" s="91" t="s">
        <v>261</v>
      </c>
      <c r="VLO429" s="91" t="s">
        <v>261</v>
      </c>
      <c r="VLP429" s="91" t="s">
        <v>261</v>
      </c>
      <c r="VLQ429" s="91" t="s">
        <v>261</v>
      </c>
      <c r="VLR429" s="91" t="s">
        <v>261</v>
      </c>
      <c r="VLS429" s="91" t="s">
        <v>261</v>
      </c>
      <c r="VLT429" s="91" t="s">
        <v>261</v>
      </c>
      <c r="VLU429" s="91" t="s">
        <v>261</v>
      </c>
      <c r="VLV429" s="91" t="s">
        <v>261</v>
      </c>
      <c r="VLW429" s="91" t="s">
        <v>261</v>
      </c>
      <c r="VLX429" s="91" t="s">
        <v>261</v>
      </c>
      <c r="VLY429" s="91" t="s">
        <v>261</v>
      </c>
      <c r="VLZ429" s="91" t="s">
        <v>261</v>
      </c>
      <c r="VMA429" s="91" t="s">
        <v>261</v>
      </c>
      <c r="VMB429" s="91" t="s">
        <v>261</v>
      </c>
      <c r="VMC429" s="91" t="s">
        <v>261</v>
      </c>
      <c r="VMD429" s="91" t="s">
        <v>261</v>
      </c>
      <c r="VME429" s="91" t="s">
        <v>261</v>
      </c>
      <c r="VMF429" s="91" t="s">
        <v>261</v>
      </c>
      <c r="VMG429" s="91" t="s">
        <v>261</v>
      </c>
      <c r="VMH429" s="91" t="s">
        <v>261</v>
      </c>
      <c r="VMI429" s="91" t="s">
        <v>261</v>
      </c>
      <c r="VMJ429" s="91" t="s">
        <v>261</v>
      </c>
      <c r="VMK429" s="91" t="s">
        <v>261</v>
      </c>
      <c r="VML429" s="91" t="s">
        <v>261</v>
      </c>
      <c r="VMM429" s="91" t="s">
        <v>261</v>
      </c>
      <c r="VMN429" s="91" t="s">
        <v>261</v>
      </c>
      <c r="VMO429" s="91" t="s">
        <v>261</v>
      </c>
      <c r="VMP429" s="91" t="s">
        <v>261</v>
      </c>
      <c r="VMQ429" s="91" t="s">
        <v>261</v>
      </c>
      <c r="VMR429" s="91" t="s">
        <v>261</v>
      </c>
      <c r="VMS429" s="91" t="s">
        <v>261</v>
      </c>
      <c r="VMT429" s="91" t="s">
        <v>261</v>
      </c>
      <c r="VMU429" s="91" t="s">
        <v>261</v>
      </c>
      <c r="VMV429" s="91" t="s">
        <v>261</v>
      </c>
      <c r="VMW429" s="91" t="s">
        <v>261</v>
      </c>
      <c r="VMX429" s="91" t="s">
        <v>261</v>
      </c>
      <c r="VMY429" s="91" t="s">
        <v>261</v>
      </c>
      <c r="VMZ429" s="91" t="s">
        <v>261</v>
      </c>
      <c r="VNA429" s="91" t="s">
        <v>261</v>
      </c>
      <c r="VNB429" s="91" t="s">
        <v>261</v>
      </c>
      <c r="VNC429" s="91" t="s">
        <v>261</v>
      </c>
      <c r="VND429" s="91" t="s">
        <v>261</v>
      </c>
      <c r="VNE429" s="91" t="s">
        <v>261</v>
      </c>
      <c r="VNF429" s="91" t="s">
        <v>261</v>
      </c>
      <c r="VNG429" s="91" t="s">
        <v>261</v>
      </c>
      <c r="VNH429" s="91" t="s">
        <v>261</v>
      </c>
      <c r="VNI429" s="91" t="s">
        <v>261</v>
      </c>
      <c r="VNJ429" s="91" t="s">
        <v>261</v>
      </c>
      <c r="VNK429" s="91" t="s">
        <v>261</v>
      </c>
      <c r="VNL429" s="91" t="s">
        <v>261</v>
      </c>
      <c r="VNM429" s="91" t="s">
        <v>261</v>
      </c>
      <c r="VNN429" s="91" t="s">
        <v>261</v>
      </c>
      <c r="VNO429" s="91" t="s">
        <v>261</v>
      </c>
      <c r="VNP429" s="91" t="s">
        <v>261</v>
      </c>
      <c r="VNQ429" s="91" t="s">
        <v>261</v>
      </c>
      <c r="VNR429" s="91" t="s">
        <v>261</v>
      </c>
      <c r="VNS429" s="91" t="s">
        <v>261</v>
      </c>
      <c r="VNT429" s="91" t="s">
        <v>261</v>
      </c>
      <c r="VNU429" s="91" t="s">
        <v>261</v>
      </c>
      <c r="VNV429" s="91" t="s">
        <v>261</v>
      </c>
      <c r="VNW429" s="91" t="s">
        <v>261</v>
      </c>
      <c r="VNX429" s="91" t="s">
        <v>261</v>
      </c>
      <c r="VNY429" s="91" t="s">
        <v>261</v>
      </c>
      <c r="VNZ429" s="91" t="s">
        <v>261</v>
      </c>
      <c r="VOA429" s="91" t="s">
        <v>261</v>
      </c>
      <c r="VOB429" s="91" t="s">
        <v>261</v>
      </c>
      <c r="VOC429" s="91" t="s">
        <v>261</v>
      </c>
      <c r="VOD429" s="91" t="s">
        <v>261</v>
      </c>
      <c r="VOE429" s="91" t="s">
        <v>261</v>
      </c>
      <c r="VOF429" s="91" t="s">
        <v>261</v>
      </c>
      <c r="VOG429" s="91" t="s">
        <v>261</v>
      </c>
      <c r="VOH429" s="91" t="s">
        <v>261</v>
      </c>
      <c r="VOI429" s="91" t="s">
        <v>261</v>
      </c>
      <c r="VOJ429" s="91" t="s">
        <v>261</v>
      </c>
      <c r="VOK429" s="91" t="s">
        <v>261</v>
      </c>
      <c r="VOL429" s="91" t="s">
        <v>261</v>
      </c>
      <c r="VOM429" s="91" t="s">
        <v>261</v>
      </c>
      <c r="VON429" s="91" t="s">
        <v>261</v>
      </c>
      <c r="VOO429" s="91" t="s">
        <v>261</v>
      </c>
      <c r="VOP429" s="91" t="s">
        <v>261</v>
      </c>
      <c r="VOQ429" s="91" t="s">
        <v>261</v>
      </c>
      <c r="VOR429" s="91" t="s">
        <v>261</v>
      </c>
      <c r="VOS429" s="91" t="s">
        <v>261</v>
      </c>
      <c r="VOT429" s="91" t="s">
        <v>261</v>
      </c>
      <c r="VOU429" s="91" t="s">
        <v>261</v>
      </c>
      <c r="VOV429" s="91" t="s">
        <v>261</v>
      </c>
      <c r="VOW429" s="91" t="s">
        <v>261</v>
      </c>
      <c r="VOX429" s="91" t="s">
        <v>261</v>
      </c>
      <c r="VOY429" s="91" t="s">
        <v>261</v>
      </c>
      <c r="VOZ429" s="91" t="s">
        <v>261</v>
      </c>
      <c r="VPA429" s="91" t="s">
        <v>261</v>
      </c>
      <c r="VPB429" s="91" t="s">
        <v>261</v>
      </c>
      <c r="VPC429" s="91" t="s">
        <v>261</v>
      </c>
      <c r="VPD429" s="91" t="s">
        <v>261</v>
      </c>
      <c r="VPE429" s="91" t="s">
        <v>261</v>
      </c>
      <c r="VPF429" s="91" t="s">
        <v>261</v>
      </c>
      <c r="VPG429" s="91" t="s">
        <v>261</v>
      </c>
      <c r="VPH429" s="91" t="s">
        <v>261</v>
      </c>
      <c r="VPI429" s="91" t="s">
        <v>261</v>
      </c>
      <c r="VPJ429" s="91" t="s">
        <v>261</v>
      </c>
      <c r="VPK429" s="91" t="s">
        <v>261</v>
      </c>
      <c r="VPL429" s="91" t="s">
        <v>261</v>
      </c>
      <c r="VPM429" s="91" t="s">
        <v>261</v>
      </c>
      <c r="VPN429" s="91" t="s">
        <v>261</v>
      </c>
      <c r="VPO429" s="91" t="s">
        <v>261</v>
      </c>
      <c r="VPP429" s="91" t="s">
        <v>261</v>
      </c>
      <c r="VPQ429" s="91" t="s">
        <v>261</v>
      </c>
      <c r="VPR429" s="91" t="s">
        <v>261</v>
      </c>
      <c r="VPS429" s="91" t="s">
        <v>261</v>
      </c>
      <c r="VPT429" s="91" t="s">
        <v>261</v>
      </c>
      <c r="VPU429" s="91" t="s">
        <v>261</v>
      </c>
      <c r="VPV429" s="91" t="s">
        <v>261</v>
      </c>
      <c r="VPW429" s="91" t="s">
        <v>261</v>
      </c>
      <c r="VPX429" s="91" t="s">
        <v>261</v>
      </c>
      <c r="VPY429" s="91" t="s">
        <v>261</v>
      </c>
      <c r="VPZ429" s="91" t="s">
        <v>261</v>
      </c>
      <c r="VQA429" s="91" t="s">
        <v>261</v>
      </c>
      <c r="VQB429" s="91" t="s">
        <v>261</v>
      </c>
      <c r="VQC429" s="91" t="s">
        <v>261</v>
      </c>
      <c r="VQD429" s="91" t="s">
        <v>261</v>
      </c>
      <c r="VQE429" s="91" t="s">
        <v>261</v>
      </c>
      <c r="VQF429" s="91" t="s">
        <v>261</v>
      </c>
      <c r="VQG429" s="91" t="s">
        <v>261</v>
      </c>
      <c r="VQH429" s="91" t="s">
        <v>261</v>
      </c>
      <c r="VQI429" s="91" t="s">
        <v>261</v>
      </c>
      <c r="VQJ429" s="91" t="s">
        <v>261</v>
      </c>
      <c r="VQK429" s="91" t="s">
        <v>261</v>
      </c>
      <c r="VQL429" s="91" t="s">
        <v>261</v>
      </c>
      <c r="VQM429" s="91" t="s">
        <v>261</v>
      </c>
      <c r="VQN429" s="91" t="s">
        <v>261</v>
      </c>
      <c r="VQO429" s="91" t="s">
        <v>261</v>
      </c>
      <c r="VQP429" s="91" t="s">
        <v>261</v>
      </c>
      <c r="VQQ429" s="91" t="s">
        <v>261</v>
      </c>
      <c r="VQR429" s="91" t="s">
        <v>261</v>
      </c>
      <c r="VQS429" s="91" t="s">
        <v>261</v>
      </c>
      <c r="VQT429" s="91" t="s">
        <v>261</v>
      </c>
      <c r="VQU429" s="91" t="s">
        <v>261</v>
      </c>
      <c r="VQV429" s="91" t="s">
        <v>261</v>
      </c>
      <c r="VQW429" s="91" t="s">
        <v>261</v>
      </c>
      <c r="VQX429" s="91" t="s">
        <v>261</v>
      </c>
      <c r="VQY429" s="91" t="s">
        <v>261</v>
      </c>
      <c r="VQZ429" s="91" t="s">
        <v>261</v>
      </c>
      <c r="VRA429" s="91" t="s">
        <v>261</v>
      </c>
      <c r="VRB429" s="91" t="s">
        <v>261</v>
      </c>
      <c r="VRC429" s="91" t="s">
        <v>261</v>
      </c>
      <c r="VRD429" s="91" t="s">
        <v>261</v>
      </c>
      <c r="VRE429" s="91" t="s">
        <v>261</v>
      </c>
      <c r="VRF429" s="91" t="s">
        <v>261</v>
      </c>
      <c r="VRG429" s="91" t="s">
        <v>261</v>
      </c>
      <c r="VRH429" s="91" t="s">
        <v>261</v>
      </c>
      <c r="VRI429" s="91" t="s">
        <v>261</v>
      </c>
      <c r="VRJ429" s="91" t="s">
        <v>261</v>
      </c>
      <c r="VRK429" s="91" t="s">
        <v>261</v>
      </c>
      <c r="VRL429" s="91" t="s">
        <v>261</v>
      </c>
      <c r="VRM429" s="91" t="s">
        <v>261</v>
      </c>
      <c r="VRN429" s="91" t="s">
        <v>261</v>
      </c>
      <c r="VRO429" s="91" t="s">
        <v>261</v>
      </c>
      <c r="VRP429" s="91" t="s">
        <v>261</v>
      </c>
      <c r="VRQ429" s="91" t="s">
        <v>261</v>
      </c>
      <c r="VRR429" s="91" t="s">
        <v>261</v>
      </c>
      <c r="VRS429" s="91" t="s">
        <v>261</v>
      </c>
      <c r="VRT429" s="91" t="s">
        <v>261</v>
      </c>
      <c r="VRU429" s="91" t="s">
        <v>261</v>
      </c>
      <c r="VRV429" s="91" t="s">
        <v>261</v>
      </c>
      <c r="VRW429" s="91" t="s">
        <v>261</v>
      </c>
      <c r="VRX429" s="91" t="s">
        <v>261</v>
      </c>
      <c r="VRY429" s="91" t="s">
        <v>261</v>
      </c>
      <c r="VRZ429" s="91" t="s">
        <v>261</v>
      </c>
      <c r="VSA429" s="91" t="s">
        <v>261</v>
      </c>
      <c r="VSB429" s="91" t="s">
        <v>261</v>
      </c>
      <c r="VSC429" s="91" t="s">
        <v>261</v>
      </c>
      <c r="VSD429" s="91" t="s">
        <v>261</v>
      </c>
      <c r="VSE429" s="91" t="s">
        <v>261</v>
      </c>
      <c r="VSF429" s="91" t="s">
        <v>261</v>
      </c>
      <c r="VSG429" s="91" t="s">
        <v>261</v>
      </c>
      <c r="VSH429" s="91" t="s">
        <v>261</v>
      </c>
      <c r="VSI429" s="91" t="s">
        <v>261</v>
      </c>
      <c r="VSJ429" s="91" t="s">
        <v>261</v>
      </c>
      <c r="VSK429" s="91" t="s">
        <v>261</v>
      </c>
      <c r="VSL429" s="91" t="s">
        <v>261</v>
      </c>
      <c r="VSM429" s="91" t="s">
        <v>261</v>
      </c>
      <c r="VSN429" s="91" t="s">
        <v>261</v>
      </c>
      <c r="VSO429" s="91" t="s">
        <v>261</v>
      </c>
      <c r="VSP429" s="91" t="s">
        <v>261</v>
      </c>
      <c r="VSQ429" s="91" t="s">
        <v>261</v>
      </c>
      <c r="VSR429" s="91" t="s">
        <v>261</v>
      </c>
      <c r="VSS429" s="91" t="s">
        <v>261</v>
      </c>
      <c r="VST429" s="91" t="s">
        <v>261</v>
      </c>
      <c r="VSU429" s="91" t="s">
        <v>261</v>
      </c>
      <c r="VSV429" s="91" t="s">
        <v>261</v>
      </c>
      <c r="VSW429" s="91" t="s">
        <v>261</v>
      </c>
      <c r="VSX429" s="91" t="s">
        <v>261</v>
      </c>
      <c r="VSY429" s="91" t="s">
        <v>261</v>
      </c>
      <c r="VSZ429" s="91" t="s">
        <v>261</v>
      </c>
      <c r="VTA429" s="91" t="s">
        <v>261</v>
      </c>
      <c r="VTB429" s="91" t="s">
        <v>261</v>
      </c>
      <c r="VTC429" s="91" t="s">
        <v>261</v>
      </c>
      <c r="VTD429" s="91" t="s">
        <v>261</v>
      </c>
      <c r="VTE429" s="91" t="s">
        <v>261</v>
      </c>
      <c r="VTF429" s="91" t="s">
        <v>261</v>
      </c>
      <c r="VTG429" s="91" t="s">
        <v>261</v>
      </c>
      <c r="VTH429" s="91" t="s">
        <v>261</v>
      </c>
      <c r="VTI429" s="91" t="s">
        <v>261</v>
      </c>
      <c r="VTJ429" s="91" t="s">
        <v>261</v>
      </c>
      <c r="VTK429" s="91" t="s">
        <v>261</v>
      </c>
      <c r="VTL429" s="91" t="s">
        <v>261</v>
      </c>
      <c r="VTM429" s="91" t="s">
        <v>261</v>
      </c>
      <c r="VTN429" s="91" t="s">
        <v>261</v>
      </c>
      <c r="VTO429" s="91" t="s">
        <v>261</v>
      </c>
      <c r="VTP429" s="91" t="s">
        <v>261</v>
      </c>
      <c r="VTQ429" s="91" t="s">
        <v>261</v>
      </c>
      <c r="VTR429" s="91" t="s">
        <v>261</v>
      </c>
      <c r="VTS429" s="91" t="s">
        <v>261</v>
      </c>
      <c r="VTT429" s="91" t="s">
        <v>261</v>
      </c>
      <c r="VTU429" s="91" t="s">
        <v>261</v>
      </c>
      <c r="VTV429" s="91" t="s">
        <v>261</v>
      </c>
      <c r="VTW429" s="91" t="s">
        <v>261</v>
      </c>
      <c r="VTX429" s="91" t="s">
        <v>261</v>
      </c>
      <c r="VTY429" s="91" t="s">
        <v>261</v>
      </c>
      <c r="VTZ429" s="91" t="s">
        <v>261</v>
      </c>
      <c r="VUA429" s="91" t="s">
        <v>261</v>
      </c>
      <c r="VUB429" s="91" t="s">
        <v>261</v>
      </c>
      <c r="VUC429" s="91" t="s">
        <v>261</v>
      </c>
      <c r="VUD429" s="91" t="s">
        <v>261</v>
      </c>
      <c r="VUE429" s="91" t="s">
        <v>261</v>
      </c>
      <c r="VUF429" s="91" t="s">
        <v>261</v>
      </c>
      <c r="VUG429" s="91" t="s">
        <v>261</v>
      </c>
      <c r="VUH429" s="91" t="s">
        <v>261</v>
      </c>
      <c r="VUI429" s="91" t="s">
        <v>261</v>
      </c>
      <c r="VUJ429" s="91" t="s">
        <v>261</v>
      </c>
      <c r="VUK429" s="91" t="s">
        <v>261</v>
      </c>
      <c r="VUL429" s="91" t="s">
        <v>261</v>
      </c>
      <c r="VUM429" s="91" t="s">
        <v>261</v>
      </c>
      <c r="VUN429" s="91" t="s">
        <v>261</v>
      </c>
      <c r="VUO429" s="91" t="s">
        <v>261</v>
      </c>
      <c r="VUP429" s="91" t="s">
        <v>261</v>
      </c>
      <c r="VUQ429" s="91" t="s">
        <v>261</v>
      </c>
      <c r="VUR429" s="91" t="s">
        <v>261</v>
      </c>
      <c r="VUS429" s="91" t="s">
        <v>261</v>
      </c>
      <c r="VUT429" s="91" t="s">
        <v>261</v>
      </c>
      <c r="VUU429" s="91" t="s">
        <v>261</v>
      </c>
      <c r="VUV429" s="91" t="s">
        <v>261</v>
      </c>
      <c r="VUW429" s="91" t="s">
        <v>261</v>
      </c>
      <c r="VUX429" s="91" t="s">
        <v>261</v>
      </c>
      <c r="VUY429" s="91" t="s">
        <v>261</v>
      </c>
      <c r="VUZ429" s="91" t="s">
        <v>261</v>
      </c>
      <c r="VVA429" s="91" t="s">
        <v>261</v>
      </c>
      <c r="VVB429" s="91" t="s">
        <v>261</v>
      </c>
      <c r="VVC429" s="91" t="s">
        <v>261</v>
      </c>
      <c r="VVD429" s="91" t="s">
        <v>261</v>
      </c>
      <c r="VVE429" s="91" t="s">
        <v>261</v>
      </c>
      <c r="VVF429" s="91" t="s">
        <v>261</v>
      </c>
      <c r="VVG429" s="91" t="s">
        <v>261</v>
      </c>
      <c r="VVH429" s="91" t="s">
        <v>261</v>
      </c>
      <c r="VVI429" s="91" t="s">
        <v>261</v>
      </c>
      <c r="VVJ429" s="91" t="s">
        <v>261</v>
      </c>
      <c r="VVK429" s="91" t="s">
        <v>261</v>
      </c>
      <c r="VVL429" s="91" t="s">
        <v>261</v>
      </c>
      <c r="VVM429" s="91" t="s">
        <v>261</v>
      </c>
      <c r="VVN429" s="91" t="s">
        <v>261</v>
      </c>
      <c r="VVO429" s="91" t="s">
        <v>261</v>
      </c>
      <c r="VVP429" s="91" t="s">
        <v>261</v>
      </c>
      <c r="VVQ429" s="91" t="s">
        <v>261</v>
      </c>
      <c r="VVR429" s="91" t="s">
        <v>261</v>
      </c>
      <c r="VVS429" s="91" t="s">
        <v>261</v>
      </c>
      <c r="VVT429" s="91" t="s">
        <v>261</v>
      </c>
      <c r="VVU429" s="91" t="s">
        <v>261</v>
      </c>
      <c r="VVV429" s="91" t="s">
        <v>261</v>
      </c>
      <c r="VVW429" s="91" t="s">
        <v>261</v>
      </c>
      <c r="VVX429" s="91" t="s">
        <v>261</v>
      </c>
      <c r="VVY429" s="91" t="s">
        <v>261</v>
      </c>
      <c r="VVZ429" s="91" t="s">
        <v>261</v>
      </c>
      <c r="VWA429" s="91" t="s">
        <v>261</v>
      </c>
      <c r="VWB429" s="91" t="s">
        <v>261</v>
      </c>
      <c r="VWC429" s="91" t="s">
        <v>261</v>
      </c>
      <c r="VWD429" s="91" t="s">
        <v>261</v>
      </c>
      <c r="VWE429" s="91" t="s">
        <v>261</v>
      </c>
      <c r="VWF429" s="91" t="s">
        <v>261</v>
      </c>
      <c r="VWG429" s="91" t="s">
        <v>261</v>
      </c>
      <c r="VWH429" s="91" t="s">
        <v>261</v>
      </c>
      <c r="VWI429" s="91" t="s">
        <v>261</v>
      </c>
      <c r="VWJ429" s="91" t="s">
        <v>261</v>
      </c>
      <c r="VWK429" s="91" t="s">
        <v>261</v>
      </c>
      <c r="VWL429" s="91" t="s">
        <v>261</v>
      </c>
      <c r="VWM429" s="91" t="s">
        <v>261</v>
      </c>
      <c r="VWN429" s="91" t="s">
        <v>261</v>
      </c>
      <c r="VWO429" s="91" t="s">
        <v>261</v>
      </c>
      <c r="VWP429" s="91" t="s">
        <v>261</v>
      </c>
      <c r="VWQ429" s="91" t="s">
        <v>261</v>
      </c>
      <c r="VWR429" s="91" t="s">
        <v>261</v>
      </c>
      <c r="VWS429" s="91" t="s">
        <v>261</v>
      </c>
      <c r="VWT429" s="91" t="s">
        <v>261</v>
      </c>
      <c r="VWU429" s="91" t="s">
        <v>261</v>
      </c>
      <c r="VWV429" s="91" t="s">
        <v>261</v>
      </c>
      <c r="VWW429" s="91" t="s">
        <v>261</v>
      </c>
      <c r="VWX429" s="91" t="s">
        <v>261</v>
      </c>
      <c r="VWY429" s="91" t="s">
        <v>261</v>
      </c>
      <c r="VWZ429" s="91" t="s">
        <v>261</v>
      </c>
      <c r="VXA429" s="91" t="s">
        <v>261</v>
      </c>
      <c r="VXB429" s="91" t="s">
        <v>261</v>
      </c>
      <c r="VXC429" s="91" t="s">
        <v>261</v>
      </c>
      <c r="VXD429" s="91" t="s">
        <v>261</v>
      </c>
      <c r="VXE429" s="91" t="s">
        <v>261</v>
      </c>
      <c r="VXF429" s="91" t="s">
        <v>261</v>
      </c>
      <c r="VXG429" s="91" t="s">
        <v>261</v>
      </c>
      <c r="VXH429" s="91" t="s">
        <v>261</v>
      </c>
      <c r="VXI429" s="91" t="s">
        <v>261</v>
      </c>
      <c r="VXJ429" s="91" t="s">
        <v>261</v>
      </c>
      <c r="VXK429" s="91" t="s">
        <v>261</v>
      </c>
      <c r="VXL429" s="91" t="s">
        <v>261</v>
      </c>
      <c r="VXM429" s="91" t="s">
        <v>261</v>
      </c>
      <c r="VXN429" s="91" t="s">
        <v>261</v>
      </c>
      <c r="VXO429" s="91" t="s">
        <v>261</v>
      </c>
      <c r="VXP429" s="91" t="s">
        <v>261</v>
      </c>
      <c r="VXQ429" s="91" t="s">
        <v>261</v>
      </c>
      <c r="VXR429" s="91" t="s">
        <v>261</v>
      </c>
      <c r="VXS429" s="91" t="s">
        <v>261</v>
      </c>
      <c r="VXT429" s="91" t="s">
        <v>261</v>
      </c>
      <c r="VXU429" s="91" t="s">
        <v>261</v>
      </c>
      <c r="VXV429" s="91" t="s">
        <v>261</v>
      </c>
      <c r="VXW429" s="91" t="s">
        <v>261</v>
      </c>
      <c r="VXX429" s="91" t="s">
        <v>261</v>
      </c>
      <c r="VXY429" s="91" t="s">
        <v>261</v>
      </c>
      <c r="VXZ429" s="91" t="s">
        <v>261</v>
      </c>
      <c r="VYA429" s="91" t="s">
        <v>261</v>
      </c>
      <c r="VYB429" s="91" t="s">
        <v>261</v>
      </c>
      <c r="VYC429" s="91" t="s">
        <v>261</v>
      </c>
      <c r="VYD429" s="91" t="s">
        <v>261</v>
      </c>
      <c r="VYE429" s="91" t="s">
        <v>261</v>
      </c>
      <c r="VYF429" s="91" t="s">
        <v>261</v>
      </c>
      <c r="VYG429" s="91" t="s">
        <v>261</v>
      </c>
      <c r="VYH429" s="91" t="s">
        <v>261</v>
      </c>
      <c r="VYI429" s="91" t="s">
        <v>261</v>
      </c>
      <c r="VYJ429" s="91" t="s">
        <v>261</v>
      </c>
      <c r="VYK429" s="91" t="s">
        <v>261</v>
      </c>
      <c r="VYL429" s="91" t="s">
        <v>261</v>
      </c>
      <c r="VYM429" s="91" t="s">
        <v>261</v>
      </c>
      <c r="VYN429" s="91" t="s">
        <v>261</v>
      </c>
      <c r="VYO429" s="91" t="s">
        <v>261</v>
      </c>
      <c r="VYP429" s="91" t="s">
        <v>261</v>
      </c>
      <c r="VYQ429" s="91" t="s">
        <v>261</v>
      </c>
      <c r="VYR429" s="91" t="s">
        <v>261</v>
      </c>
      <c r="VYS429" s="91" t="s">
        <v>261</v>
      </c>
      <c r="VYT429" s="91" t="s">
        <v>261</v>
      </c>
      <c r="VYU429" s="91" t="s">
        <v>261</v>
      </c>
      <c r="VYV429" s="91" t="s">
        <v>261</v>
      </c>
      <c r="VYW429" s="91" t="s">
        <v>261</v>
      </c>
      <c r="VYX429" s="91" t="s">
        <v>261</v>
      </c>
      <c r="VYY429" s="91" t="s">
        <v>261</v>
      </c>
      <c r="VYZ429" s="91" t="s">
        <v>261</v>
      </c>
      <c r="VZA429" s="91" t="s">
        <v>261</v>
      </c>
      <c r="VZB429" s="91" t="s">
        <v>261</v>
      </c>
      <c r="VZC429" s="91" t="s">
        <v>261</v>
      </c>
      <c r="VZD429" s="91" t="s">
        <v>261</v>
      </c>
      <c r="VZE429" s="91" t="s">
        <v>261</v>
      </c>
      <c r="VZF429" s="91" t="s">
        <v>261</v>
      </c>
      <c r="VZG429" s="91" t="s">
        <v>261</v>
      </c>
      <c r="VZH429" s="91" t="s">
        <v>261</v>
      </c>
      <c r="VZI429" s="91" t="s">
        <v>261</v>
      </c>
      <c r="VZJ429" s="91" t="s">
        <v>261</v>
      </c>
      <c r="VZK429" s="91" t="s">
        <v>261</v>
      </c>
      <c r="VZL429" s="91" t="s">
        <v>261</v>
      </c>
      <c r="VZM429" s="91" t="s">
        <v>261</v>
      </c>
      <c r="VZN429" s="91" t="s">
        <v>261</v>
      </c>
      <c r="VZO429" s="91" t="s">
        <v>261</v>
      </c>
      <c r="VZP429" s="91" t="s">
        <v>261</v>
      </c>
      <c r="VZQ429" s="91" t="s">
        <v>261</v>
      </c>
      <c r="VZR429" s="91" t="s">
        <v>261</v>
      </c>
      <c r="VZS429" s="91" t="s">
        <v>261</v>
      </c>
      <c r="VZT429" s="91" t="s">
        <v>261</v>
      </c>
      <c r="VZU429" s="91" t="s">
        <v>261</v>
      </c>
      <c r="VZV429" s="91" t="s">
        <v>261</v>
      </c>
      <c r="VZW429" s="91" t="s">
        <v>261</v>
      </c>
      <c r="VZX429" s="91" t="s">
        <v>261</v>
      </c>
      <c r="VZY429" s="91" t="s">
        <v>261</v>
      </c>
      <c r="VZZ429" s="91" t="s">
        <v>261</v>
      </c>
      <c r="WAA429" s="91" t="s">
        <v>261</v>
      </c>
      <c r="WAB429" s="91" t="s">
        <v>261</v>
      </c>
      <c r="WAC429" s="91" t="s">
        <v>261</v>
      </c>
      <c r="WAD429" s="91" t="s">
        <v>261</v>
      </c>
      <c r="WAE429" s="91" t="s">
        <v>261</v>
      </c>
      <c r="WAF429" s="91" t="s">
        <v>261</v>
      </c>
      <c r="WAG429" s="91" t="s">
        <v>261</v>
      </c>
      <c r="WAH429" s="91" t="s">
        <v>261</v>
      </c>
      <c r="WAI429" s="91" t="s">
        <v>261</v>
      </c>
      <c r="WAJ429" s="91" t="s">
        <v>261</v>
      </c>
      <c r="WAK429" s="91" t="s">
        <v>261</v>
      </c>
      <c r="WAL429" s="91" t="s">
        <v>261</v>
      </c>
      <c r="WAM429" s="91" t="s">
        <v>261</v>
      </c>
      <c r="WAN429" s="91" t="s">
        <v>261</v>
      </c>
      <c r="WAO429" s="91" t="s">
        <v>261</v>
      </c>
      <c r="WAP429" s="91" t="s">
        <v>261</v>
      </c>
      <c r="WAQ429" s="91" t="s">
        <v>261</v>
      </c>
      <c r="WAR429" s="91" t="s">
        <v>261</v>
      </c>
      <c r="WAS429" s="91" t="s">
        <v>261</v>
      </c>
      <c r="WAT429" s="91" t="s">
        <v>261</v>
      </c>
      <c r="WAU429" s="91" t="s">
        <v>261</v>
      </c>
      <c r="WAV429" s="91" t="s">
        <v>261</v>
      </c>
      <c r="WAW429" s="91" t="s">
        <v>261</v>
      </c>
      <c r="WAX429" s="91" t="s">
        <v>261</v>
      </c>
      <c r="WAY429" s="91" t="s">
        <v>261</v>
      </c>
      <c r="WAZ429" s="91" t="s">
        <v>261</v>
      </c>
      <c r="WBA429" s="91" t="s">
        <v>261</v>
      </c>
      <c r="WBB429" s="91" t="s">
        <v>261</v>
      </c>
      <c r="WBC429" s="91" t="s">
        <v>261</v>
      </c>
      <c r="WBD429" s="91" t="s">
        <v>261</v>
      </c>
      <c r="WBE429" s="91" t="s">
        <v>261</v>
      </c>
      <c r="WBF429" s="91" t="s">
        <v>261</v>
      </c>
      <c r="WBG429" s="91" t="s">
        <v>261</v>
      </c>
      <c r="WBH429" s="91" t="s">
        <v>261</v>
      </c>
      <c r="WBI429" s="91" t="s">
        <v>261</v>
      </c>
      <c r="WBJ429" s="91" t="s">
        <v>261</v>
      </c>
      <c r="WBK429" s="91" t="s">
        <v>261</v>
      </c>
      <c r="WBL429" s="91" t="s">
        <v>261</v>
      </c>
      <c r="WBM429" s="91" t="s">
        <v>261</v>
      </c>
      <c r="WBN429" s="91" t="s">
        <v>261</v>
      </c>
      <c r="WBO429" s="91" t="s">
        <v>261</v>
      </c>
      <c r="WBP429" s="91" t="s">
        <v>261</v>
      </c>
      <c r="WBQ429" s="91" t="s">
        <v>261</v>
      </c>
      <c r="WBR429" s="91" t="s">
        <v>261</v>
      </c>
      <c r="WBS429" s="91" t="s">
        <v>261</v>
      </c>
      <c r="WBT429" s="91" t="s">
        <v>261</v>
      </c>
      <c r="WBU429" s="91" t="s">
        <v>261</v>
      </c>
      <c r="WBV429" s="91" t="s">
        <v>261</v>
      </c>
      <c r="WBW429" s="91" t="s">
        <v>261</v>
      </c>
      <c r="WBX429" s="91" t="s">
        <v>261</v>
      </c>
      <c r="WBY429" s="91" t="s">
        <v>261</v>
      </c>
      <c r="WBZ429" s="91" t="s">
        <v>261</v>
      </c>
      <c r="WCA429" s="91" t="s">
        <v>261</v>
      </c>
      <c r="WCB429" s="91" t="s">
        <v>261</v>
      </c>
      <c r="WCC429" s="91" t="s">
        <v>261</v>
      </c>
      <c r="WCD429" s="91" t="s">
        <v>261</v>
      </c>
      <c r="WCE429" s="91" t="s">
        <v>261</v>
      </c>
      <c r="WCF429" s="91" t="s">
        <v>261</v>
      </c>
      <c r="WCG429" s="91" t="s">
        <v>261</v>
      </c>
      <c r="WCH429" s="91" t="s">
        <v>261</v>
      </c>
      <c r="WCI429" s="91" t="s">
        <v>261</v>
      </c>
      <c r="WCJ429" s="91" t="s">
        <v>261</v>
      </c>
      <c r="WCK429" s="91" t="s">
        <v>261</v>
      </c>
      <c r="WCL429" s="91" t="s">
        <v>261</v>
      </c>
      <c r="WCM429" s="91" t="s">
        <v>261</v>
      </c>
      <c r="WCN429" s="91" t="s">
        <v>261</v>
      </c>
      <c r="WCO429" s="91" t="s">
        <v>261</v>
      </c>
      <c r="WCP429" s="91" t="s">
        <v>261</v>
      </c>
      <c r="WCQ429" s="91" t="s">
        <v>261</v>
      </c>
      <c r="WCR429" s="91" t="s">
        <v>261</v>
      </c>
      <c r="WCS429" s="91" t="s">
        <v>261</v>
      </c>
      <c r="WCT429" s="91" t="s">
        <v>261</v>
      </c>
      <c r="WCU429" s="91" t="s">
        <v>261</v>
      </c>
      <c r="WCV429" s="91" t="s">
        <v>261</v>
      </c>
      <c r="WCW429" s="91" t="s">
        <v>261</v>
      </c>
      <c r="WCX429" s="91" t="s">
        <v>261</v>
      </c>
      <c r="WCY429" s="91" t="s">
        <v>261</v>
      </c>
      <c r="WCZ429" s="91" t="s">
        <v>261</v>
      </c>
      <c r="WDA429" s="91" t="s">
        <v>261</v>
      </c>
      <c r="WDB429" s="91" t="s">
        <v>261</v>
      </c>
      <c r="WDC429" s="91" t="s">
        <v>261</v>
      </c>
      <c r="WDD429" s="91" t="s">
        <v>261</v>
      </c>
      <c r="WDE429" s="91" t="s">
        <v>261</v>
      </c>
      <c r="WDF429" s="91" t="s">
        <v>261</v>
      </c>
      <c r="WDG429" s="91" t="s">
        <v>261</v>
      </c>
      <c r="WDH429" s="91" t="s">
        <v>261</v>
      </c>
      <c r="WDI429" s="91" t="s">
        <v>261</v>
      </c>
      <c r="WDJ429" s="91" t="s">
        <v>261</v>
      </c>
      <c r="WDK429" s="91" t="s">
        <v>261</v>
      </c>
      <c r="WDL429" s="91" t="s">
        <v>261</v>
      </c>
      <c r="WDM429" s="91" t="s">
        <v>261</v>
      </c>
      <c r="WDN429" s="91" t="s">
        <v>261</v>
      </c>
      <c r="WDO429" s="91" t="s">
        <v>261</v>
      </c>
      <c r="WDP429" s="91" t="s">
        <v>261</v>
      </c>
      <c r="WDQ429" s="91" t="s">
        <v>261</v>
      </c>
      <c r="WDR429" s="91" t="s">
        <v>261</v>
      </c>
      <c r="WDS429" s="91" t="s">
        <v>261</v>
      </c>
      <c r="WDT429" s="91" t="s">
        <v>261</v>
      </c>
      <c r="WDU429" s="91" t="s">
        <v>261</v>
      </c>
      <c r="WDV429" s="91" t="s">
        <v>261</v>
      </c>
      <c r="WDW429" s="91" t="s">
        <v>261</v>
      </c>
      <c r="WDX429" s="91" t="s">
        <v>261</v>
      </c>
      <c r="WDY429" s="91" t="s">
        <v>261</v>
      </c>
      <c r="WDZ429" s="91" t="s">
        <v>261</v>
      </c>
      <c r="WEA429" s="91" t="s">
        <v>261</v>
      </c>
      <c r="WEB429" s="91" t="s">
        <v>261</v>
      </c>
      <c r="WEC429" s="91" t="s">
        <v>261</v>
      </c>
      <c r="WED429" s="91" t="s">
        <v>261</v>
      </c>
      <c r="WEE429" s="91" t="s">
        <v>261</v>
      </c>
      <c r="WEF429" s="91" t="s">
        <v>261</v>
      </c>
      <c r="WEG429" s="91" t="s">
        <v>261</v>
      </c>
      <c r="WEH429" s="91" t="s">
        <v>261</v>
      </c>
      <c r="WEI429" s="91" t="s">
        <v>261</v>
      </c>
      <c r="WEJ429" s="91" t="s">
        <v>261</v>
      </c>
      <c r="WEK429" s="91" t="s">
        <v>261</v>
      </c>
      <c r="WEL429" s="91" t="s">
        <v>261</v>
      </c>
      <c r="WEM429" s="91" t="s">
        <v>261</v>
      </c>
      <c r="WEN429" s="91" t="s">
        <v>261</v>
      </c>
      <c r="WEO429" s="91" t="s">
        <v>261</v>
      </c>
      <c r="WEP429" s="91" t="s">
        <v>261</v>
      </c>
      <c r="WEQ429" s="91" t="s">
        <v>261</v>
      </c>
      <c r="WER429" s="91" t="s">
        <v>261</v>
      </c>
      <c r="WES429" s="91" t="s">
        <v>261</v>
      </c>
      <c r="WET429" s="91" t="s">
        <v>261</v>
      </c>
      <c r="WEU429" s="91" t="s">
        <v>261</v>
      </c>
      <c r="WEV429" s="91" t="s">
        <v>261</v>
      </c>
      <c r="WEW429" s="91" t="s">
        <v>261</v>
      </c>
      <c r="WEX429" s="91" t="s">
        <v>261</v>
      </c>
      <c r="WEY429" s="91" t="s">
        <v>261</v>
      </c>
      <c r="WEZ429" s="91" t="s">
        <v>261</v>
      </c>
      <c r="WFA429" s="91" t="s">
        <v>261</v>
      </c>
      <c r="WFB429" s="91" t="s">
        <v>261</v>
      </c>
      <c r="WFC429" s="91" t="s">
        <v>261</v>
      </c>
      <c r="WFD429" s="91" t="s">
        <v>261</v>
      </c>
      <c r="WFE429" s="91" t="s">
        <v>261</v>
      </c>
      <c r="WFF429" s="91" t="s">
        <v>261</v>
      </c>
      <c r="WFG429" s="91" t="s">
        <v>261</v>
      </c>
      <c r="WFH429" s="91" t="s">
        <v>261</v>
      </c>
      <c r="WFI429" s="91" t="s">
        <v>261</v>
      </c>
      <c r="WFJ429" s="91" t="s">
        <v>261</v>
      </c>
      <c r="WFK429" s="91" t="s">
        <v>261</v>
      </c>
      <c r="WFL429" s="91" t="s">
        <v>261</v>
      </c>
      <c r="WFM429" s="91" t="s">
        <v>261</v>
      </c>
      <c r="WFN429" s="91" t="s">
        <v>261</v>
      </c>
      <c r="WFO429" s="91" t="s">
        <v>261</v>
      </c>
      <c r="WFP429" s="91" t="s">
        <v>261</v>
      </c>
      <c r="WFQ429" s="91" t="s">
        <v>261</v>
      </c>
      <c r="WFR429" s="91" t="s">
        <v>261</v>
      </c>
      <c r="WFS429" s="91" t="s">
        <v>261</v>
      </c>
      <c r="WFT429" s="91" t="s">
        <v>261</v>
      </c>
      <c r="WFU429" s="91" t="s">
        <v>261</v>
      </c>
      <c r="WFV429" s="91" t="s">
        <v>261</v>
      </c>
      <c r="WFW429" s="91" t="s">
        <v>261</v>
      </c>
      <c r="WFX429" s="91" t="s">
        <v>261</v>
      </c>
      <c r="WFY429" s="91" t="s">
        <v>261</v>
      </c>
      <c r="WFZ429" s="91" t="s">
        <v>261</v>
      </c>
      <c r="WGA429" s="91" t="s">
        <v>261</v>
      </c>
      <c r="WGB429" s="91" t="s">
        <v>261</v>
      </c>
      <c r="WGC429" s="91" t="s">
        <v>261</v>
      </c>
      <c r="WGD429" s="91" t="s">
        <v>261</v>
      </c>
      <c r="WGE429" s="91" t="s">
        <v>261</v>
      </c>
      <c r="WGF429" s="91" t="s">
        <v>261</v>
      </c>
      <c r="WGG429" s="91" t="s">
        <v>261</v>
      </c>
      <c r="WGH429" s="91" t="s">
        <v>261</v>
      </c>
      <c r="WGI429" s="91" t="s">
        <v>261</v>
      </c>
      <c r="WGJ429" s="91" t="s">
        <v>261</v>
      </c>
      <c r="WGK429" s="91" t="s">
        <v>261</v>
      </c>
      <c r="WGL429" s="91" t="s">
        <v>261</v>
      </c>
      <c r="WGM429" s="91" t="s">
        <v>261</v>
      </c>
      <c r="WGN429" s="91" t="s">
        <v>261</v>
      </c>
      <c r="WGO429" s="91" t="s">
        <v>261</v>
      </c>
      <c r="WGP429" s="91" t="s">
        <v>261</v>
      </c>
      <c r="WGQ429" s="91" t="s">
        <v>261</v>
      </c>
      <c r="WGR429" s="91" t="s">
        <v>261</v>
      </c>
      <c r="WGS429" s="91" t="s">
        <v>261</v>
      </c>
      <c r="WGT429" s="91" t="s">
        <v>261</v>
      </c>
      <c r="WGU429" s="91" t="s">
        <v>261</v>
      </c>
      <c r="WGV429" s="91" t="s">
        <v>261</v>
      </c>
      <c r="WGW429" s="91" t="s">
        <v>261</v>
      </c>
      <c r="WGX429" s="91" t="s">
        <v>261</v>
      </c>
      <c r="WGY429" s="91" t="s">
        <v>261</v>
      </c>
      <c r="WGZ429" s="91" t="s">
        <v>261</v>
      </c>
      <c r="WHA429" s="91" t="s">
        <v>261</v>
      </c>
      <c r="WHB429" s="91" t="s">
        <v>261</v>
      </c>
      <c r="WHC429" s="91" t="s">
        <v>261</v>
      </c>
      <c r="WHD429" s="91" t="s">
        <v>261</v>
      </c>
      <c r="WHE429" s="91" t="s">
        <v>261</v>
      </c>
      <c r="WHF429" s="91" t="s">
        <v>261</v>
      </c>
      <c r="WHG429" s="91" t="s">
        <v>261</v>
      </c>
      <c r="WHH429" s="91" t="s">
        <v>261</v>
      </c>
      <c r="WHI429" s="91" t="s">
        <v>261</v>
      </c>
      <c r="WHJ429" s="91" t="s">
        <v>261</v>
      </c>
      <c r="WHK429" s="91" t="s">
        <v>261</v>
      </c>
      <c r="WHL429" s="91" t="s">
        <v>261</v>
      </c>
      <c r="WHM429" s="91" t="s">
        <v>261</v>
      </c>
      <c r="WHN429" s="91" t="s">
        <v>261</v>
      </c>
      <c r="WHO429" s="91" t="s">
        <v>261</v>
      </c>
      <c r="WHP429" s="91" t="s">
        <v>261</v>
      </c>
      <c r="WHQ429" s="91" t="s">
        <v>261</v>
      </c>
      <c r="WHR429" s="91" t="s">
        <v>261</v>
      </c>
      <c r="WHS429" s="91" t="s">
        <v>261</v>
      </c>
      <c r="WHT429" s="91" t="s">
        <v>261</v>
      </c>
      <c r="WHU429" s="91" t="s">
        <v>261</v>
      </c>
      <c r="WHV429" s="91" t="s">
        <v>261</v>
      </c>
      <c r="WHW429" s="91" t="s">
        <v>261</v>
      </c>
      <c r="WHX429" s="91" t="s">
        <v>261</v>
      </c>
      <c r="WHY429" s="91" t="s">
        <v>261</v>
      </c>
      <c r="WHZ429" s="91" t="s">
        <v>261</v>
      </c>
      <c r="WIA429" s="91" t="s">
        <v>261</v>
      </c>
      <c r="WIB429" s="91" t="s">
        <v>261</v>
      </c>
      <c r="WIC429" s="91" t="s">
        <v>261</v>
      </c>
      <c r="WID429" s="91" t="s">
        <v>261</v>
      </c>
      <c r="WIE429" s="91" t="s">
        <v>261</v>
      </c>
      <c r="WIF429" s="91" t="s">
        <v>261</v>
      </c>
      <c r="WIG429" s="91" t="s">
        <v>261</v>
      </c>
      <c r="WIH429" s="91" t="s">
        <v>261</v>
      </c>
      <c r="WII429" s="91" t="s">
        <v>261</v>
      </c>
      <c r="WIJ429" s="91" t="s">
        <v>261</v>
      </c>
      <c r="WIK429" s="91" t="s">
        <v>261</v>
      </c>
      <c r="WIL429" s="91" t="s">
        <v>261</v>
      </c>
      <c r="WIM429" s="91" t="s">
        <v>261</v>
      </c>
      <c r="WIN429" s="91" t="s">
        <v>261</v>
      </c>
      <c r="WIO429" s="91" t="s">
        <v>261</v>
      </c>
      <c r="WIP429" s="91" t="s">
        <v>261</v>
      </c>
      <c r="WIQ429" s="91" t="s">
        <v>261</v>
      </c>
      <c r="WIR429" s="91" t="s">
        <v>261</v>
      </c>
      <c r="WIS429" s="91" t="s">
        <v>261</v>
      </c>
      <c r="WIT429" s="91" t="s">
        <v>261</v>
      </c>
      <c r="WIU429" s="91" t="s">
        <v>261</v>
      </c>
      <c r="WIV429" s="91" t="s">
        <v>261</v>
      </c>
      <c r="WIW429" s="91" t="s">
        <v>261</v>
      </c>
      <c r="WIX429" s="91" t="s">
        <v>261</v>
      </c>
      <c r="WIY429" s="91" t="s">
        <v>261</v>
      </c>
      <c r="WIZ429" s="91" t="s">
        <v>261</v>
      </c>
      <c r="WJA429" s="91" t="s">
        <v>261</v>
      </c>
      <c r="WJB429" s="91" t="s">
        <v>261</v>
      </c>
      <c r="WJC429" s="91" t="s">
        <v>261</v>
      </c>
      <c r="WJD429" s="91" t="s">
        <v>261</v>
      </c>
      <c r="WJE429" s="91" t="s">
        <v>261</v>
      </c>
      <c r="WJF429" s="91" t="s">
        <v>261</v>
      </c>
      <c r="WJG429" s="91" t="s">
        <v>261</v>
      </c>
      <c r="WJH429" s="91" t="s">
        <v>261</v>
      </c>
      <c r="WJI429" s="91" t="s">
        <v>261</v>
      </c>
      <c r="WJJ429" s="91" t="s">
        <v>261</v>
      </c>
      <c r="WJK429" s="91" t="s">
        <v>261</v>
      </c>
      <c r="WJL429" s="91" t="s">
        <v>261</v>
      </c>
      <c r="WJM429" s="91" t="s">
        <v>261</v>
      </c>
      <c r="WJN429" s="91" t="s">
        <v>261</v>
      </c>
      <c r="WJO429" s="91" t="s">
        <v>261</v>
      </c>
      <c r="WJP429" s="91" t="s">
        <v>261</v>
      </c>
      <c r="WJQ429" s="91" t="s">
        <v>261</v>
      </c>
      <c r="WJR429" s="91" t="s">
        <v>261</v>
      </c>
      <c r="WJS429" s="91" t="s">
        <v>261</v>
      </c>
      <c r="WJT429" s="91" t="s">
        <v>261</v>
      </c>
      <c r="WJU429" s="91" t="s">
        <v>261</v>
      </c>
      <c r="WJV429" s="91" t="s">
        <v>261</v>
      </c>
      <c r="WJW429" s="91" t="s">
        <v>261</v>
      </c>
      <c r="WJX429" s="91" t="s">
        <v>261</v>
      </c>
      <c r="WJY429" s="91" t="s">
        <v>261</v>
      </c>
      <c r="WJZ429" s="91" t="s">
        <v>261</v>
      </c>
      <c r="WKA429" s="91" t="s">
        <v>261</v>
      </c>
      <c r="WKB429" s="91" t="s">
        <v>261</v>
      </c>
      <c r="WKC429" s="91" t="s">
        <v>261</v>
      </c>
      <c r="WKD429" s="91" t="s">
        <v>261</v>
      </c>
      <c r="WKE429" s="91" t="s">
        <v>261</v>
      </c>
      <c r="WKF429" s="91" t="s">
        <v>261</v>
      </c>
      <c r="WKG429" s="91" t="s">
        <v>261</v>
      </c>
      <c r="WKH429" s="91" t="s">
        <v>261</v>
      </c>
      <c r="WKI429" s="91" t="s">
        <v>261</v>
      </c>
      <c r="WKJ429" s="91" t="s">
        <v>261</v>
      </c>
      <c r="WKK429" s="91" t="s">
        <v>261</v>
      </c>
      <c r="WKL429" s="91" t="s">
        <v>261</v>
      </c>
      <c r="WKM429" s="91" t="s">
        <v>261</v>
      </c>
      <c r="WKN429" s="91" t="s">
        <v>261</v>
      </c>
      <c r="WKO429" s="91" t="s">
        <v>261</v>
      </c>
      <c r="WKP429" s="91" t="s">
        <v>261</v>
      </c>
      <c r="WKQ429" s="91" t="s">
        <v>261</v>
      </c>
      <c r="WKR429" s="91" t="s">
        <v>261</v>
      </c>
      <c r="WKS429" s="91" t="s">
        <v>261</v>
      </c>
      <c r="WKT429" s="91" t="s">
        <v>261</v>
      </c>
      <c r="WKU429" s="91" t="s">
        <v>261</v>
      </c>
      <c r="WKV429" s="91" t="s">
        <v>261</v>
      </c>
      <c r="WKW429" s="91" t="s">
        <v>261</v>
      </c>
      <c r="WKX429" s="91" t="s">
        <v>261</v>
      </c>
      <c r="WKY429" s="91" t="s">
        <v>261</v>
      </c>
      <c r="WKZ429" s="91" t="s">
        <v>261</v>
      </c>
      <c r="WLA429" s="91" t="s">
        <v>261</v>
      </c>
      <c r="WLB429" s="91" t="s">
        <v>261</v>
      </c>
      <c r="WLC429" s="91" t="s">
        <v>261</v>
      </c>
      <c r="WLD429" s="91" t="s">
        <v>261</v>
      </c>
      <c r="WLE429" s="91" t="s">
        <v>261</v>
      </c>
      <c r="WLF429" s="91" t="s">
        <v>261</v>
      </c>
      <c r="WLG429" s="91" t="s">
        <v>261</v>
      </c>
      <c r="WLH429" s="91" t="s">
        <v>261</v>
      </c>
      <c r="WLI429" s="91" t="s">
        <v>261</v>
      </c>
      <c r="WLJ429" s="91" t="s">
        <v>261</v>
      </c>
      <c r="WLK429" s="91" t="s">
        <v>261</v>
      </c>
      <c r="WLL429" s="91" t="s">
        <v>261</v>
      </c>
      <c r="WLM429" s="91" t="s">
        <v>261</v>
      </c>
      <c r="WLN429" s="91" t="s">
        <v>261</v>
      </c>
      <c r="WLO429" s="91" t="s">
        <v>261</v>
      </c>
      <c r="WLP429" s="91" t="s">
        <v>261</v>
      </c>
      <c r="WLQ429" s="91" t="s">
        <v>261</v>
      </c>
      <c r="WLR429" s="91" t="s">
        <v>261</v>
      </c>
      <c r="WLS429" s="91" t="s">
        <v>261</v>
      </c>
      <c r="WLT429" s="91" t="s">
        <v>261</v>
      </c>
      <c r="WLU429" s="91" t="s">
        <v>261</v>
      </c>
      <c r="WLV429" s="91" t="s">
        <v>261</v>
      </c>
      <c r="WLW429" s="91" t="s">
        <v>261</v>
      </c>
      <c r="WLX429" s="91" t="s">
        <v>261</v>
      </c>
      <c r="WLY429" s="91" t="s">
        <v>261</v>
      </c>
      <c r="WLZ429" s="91" t="s">
        <v>261</v>
      </c>
      <c r="WMA429" s="91" t="s">
        <v>261</v>
      </c>
      <c r="WMB429" s="91" t="s">
        <v>261</v>
      </c>
      <c r="WMC429" s="91" t="s">
        <v>261</v>
      </c>
      <c r="WMD429" s="91" t="s">
        <v>261</v>
      </c>
      <c r="WME429" s="91" t="s">
        <v>261</v>
      </c>
      <c r="WMF429" s="91" t="s">
        <v>261</v>
      </c>
      <c r="WMG429" s="91" t="s">
        <v>261</v>
      </c>
      <c r="WMH429" s="91" t="s">
        <v>261</v>
      </c>
      <c r="WMI429" s="91" t="s">
        <v>261</v>
      </c>
      <c r="WMJ429" s="91" t="s">
        <v>261</v>
      </c>
      <c r="WMK429" s="91" t="s">
        <v>261</v>
      </c>
      <c r="WML429" s="91" t="s">
        <v>261</v>
      </c>
      <c r="WMM429" s="91" t="s">
        <v>261</v>
      </c>
      <c r="WMN429" s="91" t="s">
        <v>261</v>
      </c>
      <c r="WMO429" s="91" t="s">
        <v>261</v>
      </c>
      <c r="WMP429" s="91" t="s">
        <v>261</v>
      </c>
      <c r="WMQ429" s="91" t="s">
        <v>261</v>
      </c>
      <c r="WMR429" s="91" t="s">
        <v>261</v>
      </c>
      <c r="WMS429" s="91" t="s">
        <v>261</v>
      </c>
      <c r="WMT429" s="91" t="s">
        <v>261</v>
      </c>
      <c r="WMU429" s="91" t="s">
        <v>261</v>
      </c>
      <c r="WMV429" s="91" t="s">
        <v>261</v>
      </c>
      <c r="WMW429" s="91" t="s">
        <v>261</v>
      </c>
      <c r="WMX429" s="91" t="s">
        <v>261</v>
      </c>
      <c r="WMY429" s="91" t="s">
        <v>261</v>
      </c>
      <c r="WMZ429" s="91" t="s">
        <v>261</v>
      </c>
      <c r="WNA429" s="91" t="s">
        <v>261</v>
      </c>
      <c r="WNB429" s="91" t="s">
        <v>261</v>
      </c>
      <c r="WNC429" s="91" t="s">
        <v>261</v>
      </c>
      <c r="WND429" s="91" t="s">
        <v>261</v>
      </c>
      <c r="WNE429" s="91" t="s">
        <v>261</v>
      </c>
      <c r="WNF429" s="91" t="s">
        <v>261</v>
      </c>
      <c r="WNG429" s="91" t="s">
        <v>261</v>
      </c>
      <c r="WNH429" s="91" t="s">
        <v>261</v>
      </c>
      <c r="WNI429" s="91" t="s">
        <v>261</v>
      </c>
      <c r="WNJ429" s="91" t="s">
        <v>261</v>
      </c>
      <c r="WNK429" s="91" t="s">
        <v>261</v>
      </c>
      <c r="WNL429" s="91" t="s">
        <v>261</v>
      </c>
      <c r="WNM429" s="91" t="s">
        <v>261</v>
      </c>
      <c r="WNN429" s="91" t="s">
        <v>261</v>
      </c>
      <c r="WNO429" s="91" t="s">
        <v>261</v>
      </c>
      <c r="WNP429" s="91" t="s">
        <v>261</v>
      </c>
      <c r="WNQ429" s="91" t="s">
        <v>261</v>
      </c>
      <c r="WNR429" s="91" t="s">
        <v>261</v>
      </c>
      <c r="WNS429" s="91" t="s">
        <v>261</v>
      </c>
      <c r="WNT429" s="91" t="s">
        <v>261</v>
      </c>
      <c r="WNU429" s="91" t="s">
        <v>261</v>
      </c>
      <c r="WNV429" s="91" t="s">
        <v>261</v>
      </c>
      <c r="WNW429" s="91" t="s">
        <v>261</v>
      </c>
      <c r="WNX429" s="91" t="s">
        <v>261</v>
      </c>
      <c r="WNY429" s="91" t="s">
        <v>261</v>
      </c>
      <c r="WNZ429" s="91" t="s">
        <v>261</v>
      </c>
      <c r="WOA429" s="91" t="s">
        <v>261</v>
      </c>
      <c r="WOB429" s="91" t="s">
        <v>261</v>
      </c>
      <c r="WOC429" s="91" t="s">
        <v>261</v>
      </c>
      <c r="WOD429" s="91" t="s">
        <v>261</v>
      </c>
      <c r="WOE429" s="91" t="s">
        <v>261</v>
      </c>
      <c r="WOF429" s="91" t="s">
        <v>261</v>
      </c>
      <c r="WOG429" s="91" t="s">
        <v>261</v>
      </c>
      <c r="WOH429" s="91" t="s">
        <v>261</v>
      </c>
      <c r="WOI429" s="91" t="s">
        <v>261</v>
      </c>
      <c r="WOJ429" s="91" t="s">
        <v>261</v>
      </c>
      <c r="WOK429" s="91" t="s">
        <v>261</v>
      </c>
      <c r="WOL429" s="91" t="s">
        <v>261</v>
      </c>
      <c r="WOM429" s="91" t="s">
        <v>261</v>
      </c>
      <c r="WON429" s="91" t="s">
        <v>261</v>
      </c>
      <c r="WOO429" s="91" t="s">
        <v>261</v>
      </c>
      <c r="WOP429" s="91" t="s">
        <v>261</v>
      </c>
      <c r="WOQ429" s="91" t="s">
        <v>261</v>
      </c>
      <c r="WOR429" s="91" t="s">
        <v>261</v>
      </c>
      <c r="WOS429" s="91" t="s">
        <v>261</v>
      </c>
      <c r="WOT429" s="91" t="s">
        <v>261</v>
      </c>
      <c r="WOU429" s="91" t="s">
        <v>261</v>
      </c>
      <c r="WOV429" s="91" t="s">
        <v>261</v>
      </c>
      <c r="WOW429" s="91" t="s">
        <v>261</v>
      </c>
      <c r="WOX429" s="91" t="s">
        <v>261</v>
      </c>
      <c r="WOY429" s="91" t="s">
        <v>261</v>
      </c>
      <c r="WOZ429" s="91" t="s">
        <v>261</v>
      </c>
      <c r="WPA429" s="91" t="s">
        <v>261</v>
      </c>
      <c r="WPB429" s="91" t="s">
        <v>261</v>
      </c>
      <c r="WPC429" s="91" t="s">
        <v>261</v>
      </c>
      <c r="WPD429" s="91" t="s">
        <v>261</v>
      </c>
      <c r="WPE429" s="91" t="s">
        <v>261</v>
      </c>
      <c r="WPF429" s="91" t="s">
        <v>261</v>
      </c>
      <c r="WPG429" s="91" t="s">
        <v>261</v>
      </c>
      <c r="WPH429" s="91" t="s">
        <v>261</v>
      </c>
      <c r="WPI429" s="91" t="s">
        <v>261</v>
      </c>
      <c r="WPJ429" s="91" t="s">
        <v>261</v>
      </c>
      <c r="WPK429" s="91" t="s">
        <v>261</v>
      </c>
      <c r="WPL429" s="91" t="s">
        <v>261</v>
      </c>
      <c r="WPM429" s="91" t="s">
        <v>261</v>
      </c>
      <c r="WPN429" s="91" t="s">
        <v>261</v>
      </c>
      <c r="WPO429" s="91" t="s">
        <v>261</v>
      </c>
      <c r="WPP429" s="91" t="s">
        <v>261</v>
      </c>
      <c r="WPQ429" s="91" t="s">
        <v>261</v>
      </c>
      <c r="WPR429" s="91" t="s">
        <v>261</v>
      </c>
      <c r="WPS429" s="91" t="s">
        <v>261</v>
      </c>
      <c r="WPT429" s="91" t="s">
        <v>261</v>
      </c>
      <c r="WPU429" s="91" t="s">
        <v>261</v>
      </c>
      <c r="WPV429" s="91" t="s">
        <v>261</v>
      </c>
      <c r="WPW429" s="91" t="s">
        <v>261</v>
      </c>
      <c r="WPX429" s="91" t="s">
        <v>261</v>
      </c>
      <c r="WPY429" s="91" t="s">
        <v>261</v>
      </c>
      <c r="WPZ429" s="91" t="s">
        <v>261</v>
      </c>
      <c r="WQA429" s="91" t="s">
        <v>261</v>
      </c>
      <c r="WQB429" s="91" t="s">
        <v>261</v>
      </c>
      <c r="WQC429" s="91" t="s">
        <v>261</v>
      </c>
      <c r="WQD429" s="91" t="s">
        <v>261</v>
      </c>
      <c r="WQE429" s="91" t="s">
        <v>261</v>
      </c>
      <c r="WQF429" s="91" t="s">
        <v>261</v>
      </c>
      <c r="WQG429" s="91" t="s">
        <v>261</v>
      </c>
      <c r="WQH429" s="91" t="s">
        <v>261</v>
      </c>
      <c r="WQI429" s="91" t="s">
        <v>261</v>
      </c>
      <c r="WQJ429" s="91" t="s">
        <v>261</v>
      </c>
      <c r="WQK429" s="91" t="s">
        <v>261</v>
      </c>
      <c r="WQL429" s="91" t="s">
        <v>261</v>
      </c>
      <c r="WQM429" s="91" t="s">
        <v>261</v>
      </c>
      <c r="WQN429" s="91" t="s">
        <v>261</v>
      </c>
      <c r="WQO429" s="91" t="s">
        <v>261</v>
      </c>
      <c r="WQP429" s="91" t="s">
        <v>261</v>
      </c>
      <c r="WQQ429" s="91" t="s">
        <v>261</v>
      </c>
      <c r="WQR429" s="91" t="s">
        <v>261</v>
      </c>
      <c r="WQS429" s="91" t="s">
        <v>261</v>
      </c>
      <c r="WQT429" s="91" t="s">
        <v>261</v>
      </c>
      <c r="WQU429" s="91" t="s">
        <v>261</v>
      </c>
      <c r="WQV429" s="91" t="s">
        <v>261</v>
      </c>
      <c r="WQW429" s="91" t="s">
        <v>261</v>
      </c>
      <c r="WQX429" s="91" t="s">
        <v>261</v>
      </c>
      <c r="WQY429" s="91" t="s">
        <v>261</v>
      </c>
      <c r="WQZ429" s="91" t="s">
        <v>261</v>
      </c>
      <c r="WRA429" s="91" t="s">
        <v>261</v>
      </c>
      <c r="WRB429" s="91" t="s">
        <v>261</v>
      </c>
      <c r="WRC429" s="91" t="s">
        <v>261</v>
      </c>
      <c r="WRD429" s="91" t="s">
        <v>261</v>
      </c>
      <c r="WRE429" s="91" t="s">
        <v>261</v>
      </c>
      <c r="WRF429" s="91" t="s">
        <v>261</v>
      </c>
      <c r="WRG429" s="91" t="s">
        <v>261</v>
      </c>
      <c r="WRH429" s="91" t="s">
        <v>261</v>
      </c>
      <c r="WRI429" s="91" t="s">
        <v>261</v>
      </c>
      <c r="WRJ429" s="91" t="s">
        <v>261</v>
      </c>
      <c r="WRK429" s="91" t="s">
        <v>261</v>
      </c>
      <c r="WRL429" s="91" t="s">
        <v>261</v>
      </c>
      <c r="WRM429" s="91" t="s">
        <v>261</v>
      </c>
      <c r="WRN429" s="91" t="s">
        <v>261</v>
      </c>
      <c r="WRO429" s="91" t="s">
        <v>261</v>
      </c>
      <c r="WRP429" s="91" t="s">
        <v>261</v>
      </c>
      <c r="WRQ429" s="91" t="s">
        <v>261</v>
      </c>
      <c r="WRR429" s="91" t="s">
        <v>261</v>
      </c>
      <c r="WRS429" s="91" t="s">
        <v>261</v>
      </c>
      <c r="WRT429" s="91" t="s">
        <v>261</v>
      </c>
      <c r="WRU429" s="91" t="s">
        <v>261</v>
      </c>
      <c r="WRV429" s="91" t="s">
        <v>261</v>
      </c>
      <c r="WRW429" s="91" t="s">
        <v>261</v>
      </c>
      <c r="WRX429" s="91" t="s">
        <v>261</v>
      </c>
      <c r="WRY429" s="91" t="s">
        <v>261</v>
      </c>
      <c r="WRZ429" s="91" t="s">
        <v>261</v>
      </c>
      <c r="WSA429" s="91" t="s">
        <v>261</v>
      </c>
      <c r="WSB429" s="91" t="s">
        <v>261</v>
      </c>
      <c r="WSC429" s="91" t="s">
        <v>261</v>
      </c>
      <c r="WSD429" s="91" t="s">
        <v>261</v>
      </c>
      <c r="WSE429" s="91" t="s">
        <v>261</v>
      </c>
      <c r="WSF429" s="91" t="s">
        <v>261</v>
      </c>
      <c r="WSG429" s="91" t="s">
        <v>261</v>
      </c>
      <c r="WSH429" s="91" t="s">
        <v>261</v>
      </c>
      <c r="WSI429" s="91" t="s">
        <v>261</v>
      </c>
      <c r="WSJ429" s="91" t="s">
        <v>261</v>
      </c>
      <c r="WSK429" s="91" t="s">
        <v>261</v>
      </c>
      <c r="WSL429" s="91" t="s">
        <v>261</v>
      </c>
      <c r="WSM429" s="91" t="s">
        <v>261</v>
      </c>
      <c r="WSN429" s="91" t="s">
        <v>261</v>
      </c>
      <c r="WSO429" s="91" t="s">
        <v>261</v>
      </c>
      <c r="WSP429" s="91" t="s">
        <v>261</v>
      </c>
      <c r="WSQ429" s="91" t="s">
        <v>261</v>
      </c>
      <c r="WSR429" s="91" t="s">
        <v>261</v>
      </c>
      <c r="WSS429" s="91" t="s">
        <v>261</v>
      </c>
      <c r="WST429" s="91" t="s">
        <v>261</v>
      </c>
      <c r="WSU429" s="91" t="s">
        <v>261</v>
      </c>
      <c r="WSV429" s="91" t="s">
        <v>261</v>
      </c>
      <c r="WSW429" s="91" t="s">
        <v>261</v>
      </c>
      <c r="WSX429" s="91" t="s">
        <v>261</v>
      </c>
      <c r="WSY429" s="91" t="s">
        <v>261</v>
      </c>
      <c r="WSZ429" s="91" t="s">
        <v>261</v>
      </c>
      <c r="WTA429" s="91" t="s">
        <v>261</v>
      </c>
      <c r="WTB429" s="91" t="s">
        <v>261</v>
      </c>
      <c r="WTC429" s="91" t="s">
        <v>261</v>
      </c>
      <c r="WTD429" s="91" t="s">
        <v>261</v>
      </c>
      <c r="WTE429" s="91" t="s">
        <v>261</v>
      </c>
      <c r="WTF429" s="91" t="s">
        <v>261</v>
      </c>
      <c r="WTG429" s="91" t="s">
        <v>261</v>
      </c>
      <c r="WTH429" s="91" t="s">
        <v>261</v>
      </c>
      <c r="WTI429" s="91" t="s">
        <v>261</v>
      </c>
      <c r="WTJ429" s="91" t="s">
        <v>261</v>
      </c>
      <c r="WTK429" s="91" t="s">
        <v>261</v>
      </c>
      <c r="WTL429" s="91" t="s">
        <v>261</v>
      </c>
      <c r="WTM429" s="91" t="s">
        <v>261</v>
      </c>
      <c r="WTN429" s="91" t="s">
        <v>261</v>
      </c>
      <c r="WTO429" s="91" t="s">
        <v>261</v>
      </c>
      <c r="WTP429" s="91" t="s">
        <v>261</v>
      </c>
      <c r="WTQ429" s="91" t="s">
        <v>261</v>
      </c>
      <c r="WTR429" s="91" t="s">
        <v>261</v>
      </c>
      <c r="WTS429" s="91" t="s">
        <v>261</v>
      </c>
      <c r="WTT429" s="91" t="s">
        <v>261</v>
      </c>
      <c r="WTU429" s="91" t="s">
        <v>261</v>
      </c>
      <c r="WTV429" s="91" t="s">
        <v>261</v>
      </c>
      <c r="WTW429" s="91" t="s">
        <v>261</v>
      </c>
      <c r="WTX429" s="91" t="s">
        <v>261</v>
      </c>
      <c r="WTY429" s="91" t="s">
        <v>261</v>
      </c>
      <c r="WTZ429" s="91" t="s">
        <v>261</v>
      </c>
      <c r="WUA429" s="91" t="s">
        <v>261</v>
      </c>
      <c r="WUB429" s="91" t="s">
        <v>261</v>
      </c>
      <c r="WUC429" s="91" t="s">
        <v>261</v>
      </c>
      <c r="WUD429" s="91" t="s">
        <v>261</v>
      </c>
      <c r="WUE429" s="91" t="s">
        <v>261</v>
      </c>
      <c r="WUF429" s="91" t="s">
        <v>261</v>
      </c>
      <c r="WUG429" s="91" t="s">
        <v>261</v>
      </c>
      <c r="WUH429" s="91" t="s">
        <v>261</v>
      </c>
      <c r="WUI429" s="91" t="s">
        <v>261</v>
      </c>
      <c r="WUJ429" s="91" t="s">
        <v>261</v>
      </c>
      <c r="WUK429" s="91" t="s">
        <v>261</v>
      </c>
      <c r="WUL429" s="91" t="s">
        <v>261</v>
      </c>
      <c r="WUM429" s="91" t="s">
        <v>261</v>
      </c>
      <c r="WUN429" s="91" t="s">
        <v>261</v>
      </c>
      <c r="WUO429" s="91" t="s">
        <v>261</v>
      </c>
      <c r="WUP429" s="91" t="s">
        <v>261</v>
      </c>
      <c r="WUQ429" s="91" t="s">
        <v>261</v>
      </c>
      <c r="WUR429" s="91" t="s">
        <v>261</v>
      </c>
      <c r="WUS429" s="91" t="s">
        <v>261</v>
      </c>
      <c r="WUT429" s="91" t="s">
        <v>261</v>
      </c>
      <c r="WUU429" s="91" t="s">
        <v>261</v>
      </c>
      <c r="WUV429" s="91" t="s">
        <v>261</v>
      </c>
      <c r="WUW429" s="91" t="s">
        <v>261</v>
      </c>
      <c r="WUX429" s="91" t="s">
        <v>261</v>
      </c>
      <c r="WUY429" s="91" t="s">
        <v>261</v>
      </c>
      <c r="WUZ429" s="91" t="s">
        <v>261</v>
      </c>
      <c r="WVA429" s="91" t="s">
        <v>261</v>
      </c>
      <c r="WVB429" s="91" t="s">
        <v>261</v>
      </c>
      <c r="WVC429" s="91" t="s">
        <v>261</v>
      </c>
      <c r="WVD429" s="91" t="s">
        <v>261</v>
      </c>
      <c r="WVE429" s="91" t="s">
        <v>261</v>
      </c>
      <c r="WVF429" s="91" t="s">
        <v>261</v>
      </c>
      <c r="WVG429" s="91" t="s">
        <v>261</v>
      </c>
      <c r="WVH429" s="91" t="s">
        <v>261</v>
      </c>
      <c r="WVI429" s="91" t="s">
        <v>261</v>
      </c>
      <c r="WVJ429" s="91" t="s">
        <v>261</v>
      </c>
      <c r="WVK429" s="91" t="s">
        <v>261</v>
      </c>
      <c r="WVL429" s="91" t="s">
        <v>261</v>
      </c>
      <c r="WVM429" s="91" t="s">
        <v>261</v>
      </c>
      <c r="WVN429" s="91" t="s">
        <v>261</v>
      </c>
      <c r="WVO429" s="91" t="s">
        <v>261</v>
      </c>
      <c r="WVP429" s="91" t="s">
        <v>261</v>
      </c>
      <c r="WVQ429" s="91" t="s">
        <v>261</v>
      </c>
      <c r="WVR429" s="91" t="s">
        <v>261</v>
      </c>
      <c r="WVS429" s="91" t="s">
        <v>261</v>
      </c>
      <c r="WVT429" s="91" t="s">
        <v>261</v>
      </c>
      <c r="WVU429" s="91" t="s">
        <v>261</v>
      </c>
      <c r="WVV429" s="91" t="s">
        <v>261</v>
      </c>
      <c r="WVW429" s="91" t="s">
        <v>261</v>
      </c>
      <c r="WVX429" s="91" t="s">
        <v>261</v>
      </c>
      <c r="WVY429" s="91" t="s">
        <v>261</v>
      </c>
      <c r="WVZ429" s="91" t="s">
        <v>261</v>
      </c>
      <c r="WWA429" s="91" t="s">
        <v>261</v>
      </c>
      <c r="WWB429" s="91" t="s">
        <v>261</v>
      </c>
      <c r="WWC429" s="91" t="s">
        <v>261</v>
      </c>
      <c r="WWD429" s="91" t="s">
        <v>261</v>
      </c>
      <c r="WWE429" s="91" t="s">
        <v>261</v>
      </c>
      <c r="WWF429" s="91" t="s">
        <v>261</v>
      </c>
      <c r="WWG429" s="91" t="s">
        <v>261</v>
      </c>
      <c r="WWH429" s="91" t="s">
        <v>261</v>
      </c>
      <c r="WWI429" s="91" t="s">
        <v>261</v>
      </c>
      <c r="WWJ429" s="91" t="s">
        <v>261</v>
      </c>
      <c r="WWK429" s="91" t="s">
        <v>261</v>
      </c>
      <c r="WWL429" s="91" t="s">
        <v>261</v>
      </c>
      <c r="WWM429" s="91" t="s">
        <v>261</v>
      </c>
      <c r="WWN429" s="91" t="s">
        <v>261</v>
      </c>
      <c r="WWO429" s="91" t="s">
        <v>261</v>
      </c>
      <c r="WWP429" s="91" t="s">
        <v>261</v>
      </c>
      <c r="WWQ429" s="91" t="s">
        <v>261</v>
      </c>
      <c r="WWR429" s="91" t="s">
        <v>261</v>
      </c>
      <c r="WWS429" s="91" t="s">
        <v>261</v>
      </c>
      <c r="WWT429" s="91" t="s">
        <v>261</v>
      </c>
      <c r="WWU429" s="91" t="s">
        <v>261</v>
      </c>
      <c r="WWV429" s="91" t="s">
        <v>261</v>
      </c>
      <c r="WWW429" s="91" t="s">
        <v>261</v>
      </c>
      <c r="WWX429" s="91" t="s">
        <v>261</v>
      </c>
      <c r="WWY429" s="91" t="s">
        <v>261</v>
      </c>
      <c r="WWZ429" s="91" t="s">
        <v>261</v>
      </c>
      <c r="WXA429" s="91" t="s">
        <v>261</v>
      </c>
      <c r="WXB429" s="91" t="s">
        <v>261</v>
      </c>
      <c r="WXC429" s="91" t="s">
        <v>261</v>
      </c>
      <c r="WXD429" s="91" t="s">
        <v>261</v>
      </c>
      <c r="WXE429" s="91" t="s">
        <v>261</v>
      </c>
      <c r="WXF429" s="91" t="s">
        <v>261</v>
      </c>
      <c r="WXG429" s="91" t="s">
        <v>261</v>
      </c>
      <c r="WXH429" s="91" t="s">
        <v>261</v>
      </c>
      <c r="WXI429" s="91" t="s">
        <v>261</v>
      </c>
      <c r="WXJ429" s="91" t="s">
        <v>261</v>
      </c>
      <c r="WXK429" s="91" t="s">
        <v>261</v>
      </c>
      <c r="WXL429" s="91" t="s">
        <v>261</v>
      </c>
      <c r="WXM429" s="91" t="s">
        <v>261</v>
      </c>
      <c r="WXN429" s="91" t="s">
        <v>261</v>
      </c>
      <c r="WXO429" s="91" t="s">
        <v>261</v>
      </c>
      <c r="WXP429" s="91" t="s">
        <v>261</v>
      </c>
      <c r="WXQ429" s="91" t="s">
        <v>261</v>
      </c>
      <c r="WXR429" s="91" t="s">
        <v>261</v>
      </c>
      <c r="WXS429" s="91" t="s">
        <v>261</v>
      </c>
      <c r="WXT429" s="91" t="s">
        <v>261</v>
      </c>
      <c r="WXU429" s="91" t="s">
        <v>261</v>
      </c>
      <c r="WXV429" s="91" t="s">
        <v>261</v>
      </c>
      <c r="WXW429" s="91" t="s">
        <v>261</v>
      </c>
      <c r="WXX429" s="91" t="s">
        <v>261</v>
      </c>
      <c r="WXY429" s="91" t="s">
        <v>261</v>
      </c>
      <c r="WXZ429" s="91" t="s">
        <v>261</v>
      </c>
      <c r="WYA429" s="91" t="s">
        <v>261</v>
      </c>
      <c r="WYB429" s="91" t="s">
        <v>261</v>
      </c>
      <c r="WYC429" s="91" t="s">
        <v>261</v>
      </c>
      <c r="WYD429" s="91" t="s">
        <v>261</v>
      </c>
      <c r="WYE429" s="91" t="s">
        <v>261</v>
      </c>
      <c r="WYF429" s="91" t="s">
        <v>261</v>
      </c>
      <c r="WYG429" s="91" t="s">
        <v>261</v>
      </c>
      <c r="WYH429" s="91" t="s">
        <v>261</v>
      </c>
      <c r="WYI429" s="91" t="s">
        <v>261</v>
      </c>
      <c r="WYJ429" s="91" t="s">
        <v>261</v>
      </c>
      <c r="WYK429" s="91" t="s">
        <v>261</v>
      </c>
      <c r="WYL429" s="91" t="s">
        <v>261</v>
      </c>
      <c r="WYM429" s="91" t="s">
        <v>261</v>
      </c>
      <c r="WYN429" s="91" t="s">
        <v>261</v>
      </c>
      <c r="WYO429" s="91" t="s">
        <v>261</v>
      </c>
      <c r="WYP429" s="91" t="s">
        <v>261</v>
      </c>
      <c r="WYQ429" s="91" t="s">
        <v>261</v>
      </c>
      <c r="WYR429" s="91" t="s">
        <v>261</v>
      </c>
      <c r="WYS429" s="91" t="s">
        <v>261</v>
      </c>
      <c r="WYT429" s="91" t="s">
        <v>261</v>
      </c>
      <c r="WYU429" s="91" t="s">
        <v>261</v>
      </c>
      <c r="WYV429" s="91" t="s">
        <v>261</v>
      </c>
      <c r="WYW429" s="91" t="s">
        <v>261</v>
      </c>
      <c r="WYX429" s="91" t="s">
        <v>261</v>
      </c>
      <c r="WYY429" s="91" t="s">
        <v>261</v>
      </c>
      <c r="WYZ429" s="91" t="s">
        <v>261</v>
      </c>
      <c r="WZA429" s="91" t="s">
        <v>261</v>
      </c>
      <c r="WZB429" s="91" t="s">
        <v>261</v>
      </c>
      <c r="WZC429" s="91" t="s">
        <v>261</v>
      </c>
      <c r="WZD429" s="91" t="s">
        <v>261</v>
      </c>
      <c r="WZE429" s="91" t="s">
        <v>261</v>
      </c>
      <c r="WZF429" s="91" t="s">
        <v>261</v>
      </c>
      <c r="WZG429" s="91" t="s">
        <v>261</v>
      </c>
      <c r="WZH429" s="91" t="s">
        <v>261</v>
      </c>
      <c r="WZI429" s="91" t="s">
        <v>261</v>
      </c>
      <c r="WZJ429" s="91" t="s">
        <v>261</v>
      </c>
      <c r="WZK429" s="91" t="s">
        <v>261</v>
      </c>
      <c r="WZL429" s="91" t="s">
        <v>261</v>
      </c>
      <c r="WZM429" s="91" t="s">
        <v>261</v>
      </c>
      <c r="WZN429" s="91" t="s">
        <v>261</v>
      </c>
      <c r="WZO429" s="91" t="s">
        <v>261</v>
      </c>
      <c r="WZP429" s="91" t="s">
        <v>261</v>
      </c>
      <c r="WZQ429" s="91" t="s">
        <v>261</v>
      </c>
      <c r="WZR429" s="91" t="s">
        <v>261</v>
      </c>
      <c r="WZS429" s="91" t="s">
        <v>261</v>
      </c>
      <c r="WZT429" s="91" t="s">
        <v>261</v>
      </c>
      <c r="WZU429" s="91" t="s">
        <v>261</v>
      </c>
      <c r="WZV429" s="91" t="s">
        <v>261</v>
      </c>
      <c r="WZW429" s="91" t="s">
        <v>261</v>
      </c>
      <c r="WZX429" s="91" t="s">
        <v>261</v>
      </c>
      <c r="WZY429" s="91" t="s">
        <v>261</v>
      </c>
      <c r="WZZ429" s="91" t="s">
        <v>261</v>
      </c>
      <c r="XAA429" s="91" t="s">
        <v>261</v>
      </c>
      <c r="XAB429" s="91" t="s">
        <v>261</v>
      </c>
      <c r="XAC429" s="91" t="s">
        <v>261</v>
      </c>
      <c r="XAD429" s="91" t="s">
        <v>261</v>
      </c>
      <c r="XAE429" s="91" t="s">
        <v>261</v>
      </c>
      <c r="XAF429" s="91" t="s">
        <v>261</v>
      </c>
      <c r="XAG429" s="91" t="s">
        <v>261</v>
      </c>
      <c r="XAH429" s="91" t="s">
        <v>261</v>
      </c>
      <c r="XAI429" s="91" t="s">
        <v>261</v>
      </c>
      <c r="XAJ429" s="91" t="s">
        <v>261</v>
      </c>
      <c r="XAK429" s="91" t="s">
        <v>261</v>
      </c>
      <c r="XAL429" s="91" t="s">
        <v>261</v>
      </c>
      <c r="XAM429" s="91" t="s">
        <v>261</v>
      </c>
      <c r="XAN429" s="91" t="s">
        <v>261</v>
      </c>
      <c r="XAO429" s="91" t="s">
        <v>261</v>
      </c>
      <c r="XAP429" s="91" t="s">
        <v>261</v>
      </c>
      <c r="XAQ429" s="91" t="s">
        <v>261</v>
      </c>
      <c r="XAR429" s="91" t="s">
        <v>261</v>
      </c>
      <c r="XAS429" s="91" t="s">
        <v>261</v>
      </c>
      <c r="XAT429" s="91" t="s">
        <v>261</v>
      </c>
      <c r="XAU429" s="91" t="s">
        <v>261</v>
      </c>
      <c r="XAV429" s="91" t="s">
        <v>261</v>
      </c>
      <c r="XAW429" s="91" t="s">
        <v>261</v>
      </c>
      <c r="XAX429" s="91" t="s">
        <v>261</v>
      </c>
      <c r="XAY429" s="91" t="s">
        <v>261</v>
      </c>
      <c r="XAZ429" s="91" t="s">
        <v>261</v>
      </c>
      <c r="XBA429" s="91" t="s">
        <v>261</v>
      </c>
      <c r="XBB429" s="91" t="s">
        <v>261</v>
      </c>
      <c r="XBC429" s="91" t="s">
        <v>261</v>
      </c>
      <c r="XBD429" s="91" t="s">
        <v>261</v>
      </c>
      <c r="XBE429" s="91" t="s">
        <v>261</v>
      </c>
      <c r="XBF429" s="91" t="s">
        <v>261</v>
      </c>
      <c r="XBG429" s="91" t="s">
        <v>261</v>
      </c>
      <c r="XBH429" s="91" t="s">
        <v>261</v>
      </c>
      <c r="XBI429" s="91" t="s">
        <v>261</v>
      </c>
      <c r="XBJ429" s="91" t="s">
        <v>261</v>
      </c>
      <c r="XBK429" s="91" t="s">
        <v>261</v>
      </c>
      <c r="XBL429" s="91" t="s">
        <v>261</v>
      </c>
      <c r="XBM429" s="91" t="s">
        <v>261</v>
      </c>
      <c r="XBN429" s="91" t="s">
        <v>261</v>
      </c>
      <c r="XBO429" s="91" t="s">
        <v>261</v>
      </c>
      <c r="XBP429" s="91" t="s">
        <v>261</v>
      </c>
      <c r="XBQ429" s="91" t="s">
        <v>261</v>
      </c>
      <c r="XBR429" s="91" t="s">
        <v>261</v>
      </c>
      <c r="XBS429" s="91" t="s">
        <v>261</v>
      </c>
      <c r="XBT429" s="91" t="s">
        <v>261</v>
      </c>
      <c r="XBU429" s="91" t="s">
        <v>261</v>
      </c>
      <c r="XBV429" s="91" t="s">
        <v>261</v>
      </c>
      <c r="XBW429" s="91" t="s">
        <v>261</v>
      </c>
      <c r="XBX429" s="91" t="s">
        <v>261</v>
      </c>
      <c r="XBY429" s="91" t="s">
        <v>261</v>
      </c>
      <c r="XBZ429" s="91" t="s">
        <v>261</v>
      </c>
      <c r="XCA429" s="91" t="s">
        <v>261</v>
      </c>
      <c r="XCB429" s="91" t="s">
        <v>261</v>
      </c>
      <c r="XCC429" s="91" t="s">
        <v>261</v>
      </c>
      <c r="XCD429" s="91" t="s">
        <v>261</v>
      </c>
      <c r="XCE429" s="91" t="s">
        <v>261</v>
      </c>
      <c r="XCF429" s="91" t="s">
        <v>261</v>
      </c>
      <c r="XCG429" s="91" t="s">
        <v>261</v>
      </c>
      <c r="XCH429" s="91" t="s">
        <v>261</v>
      </c>
      <c r="XCI429" s="91" t="s">
        <v>261</v>
      </c>
      <c r="XCJ429" s="91" t="s">
        <v>261</v>
      </c>
      <c r="XCK429" s="91" t="s">
        <v>261</v>
      </c>
      <c r="XCL429" s="91" t="s">
        <v>261</v>
      </c>
      <c r="XCM429" s="91" t="s">
        <v>261</v>
      </c>
      <c r="XCN429" s="91" t="s">
        <v>261</v>
      </c>
      <c r="XCO429" s="91" t="s">
        <v>261</v>
      </c>
      <c r="XCP429" s="91" t="s">
        <v>261</v>
      </c>
      <c r="XCQ429" s="91" t="s">
        <v>261</v>
      </c>
      <c r="XCR429" s="91" t="s">
        <v>261</v>
      </c>
      <c r="XCS429" s="91" t="s">
        <v>261</v>
      </c>
      <c r="XCT429" s="91" t="s">
        <v>261</v>
      </c>
      <c r="XCU429" s="91" t="s">
        <v>261</v>
      </c>
      <c r="XCV429" s="91" t="s">
        <v>261</v>
      </c>
      <c r="XCW429" s="91" t="s">
        <v>261</v>
      </c>
      <c r="XCX429" s="91" t="s">
        <v>261</v>
      </c>
      <c r="XCY429" s="91" t="s">
        <v>261</v>
      </c>
      <c r="XCZ429" s="91" t="s">
        <v>261</v>
      </c>
      <c r="XDA429" s="91" t="s">
        <v>261</v>
      </c>
      <c r="XDB429" s="91" t="s">
        <v>261</v>
      </c>
      <c r="XDC429" s="91" t="s">
        <v>261</v>
      </c>
      <c r="XDD429" s="91" t="s">
        <v>261</v>
      </c>
      <c r="XDE429" s="91" t="s">
        <v>261</v>
      </c>
      <c r="XDF429" s="91" t="s">
        <v>261</v>
      </c>
      <c r="XDG429" s="91" t="s">
        <v>261</v>
      </c>
      <c r="XDH429" s="91" t="s">
        <v>261</v>
      </c>
      <c r="XDI429" s="91" t="s">
        <v>261</v>
      </c>
      <c r="XDJ429" s="91" t="s">
        <v>261</v>
      </c>
      <c r="XDK429" s="91" t="s">
        <v>261</v>
      </c>
      <c r="XDL429" s="91" t="s">
        <v>261</v>
      </c>
      <c r="XDM429" s="91" t="s">
        <v>261</v>
      </c>
      <c r="XDN429" s="91" t="s">
        <v>261</v>
      </c>
      <c r="XDO429" s="91" t="s">
        <v>261</v>
      </c>
      <c r="XDP429" s="91" t="s">
        <v>261</v>
      </c>
      <c r="XDQ429" s="91" t="s">
        <v>261</v>
      </c>
      <c r="XDR429" s="91" t="s">
        <v>261</v>
      </c>
      <c r="XDS429" s="91" t="s">
        <v>261</v>
      </c>
      <c r="XDT429" s="91" t="s">
        <v>261</v>
      </c>
      <c r="XDU429" s="91" t="s">
        <v>261</v>
      </c>
      <c r="XDV429" s="91" t="s">
        <v>261</v>
      </c>
      <c r="XDW429" s="91" t="s">
        <v>261</v>
      </c>
      <c r="XDX429" s="91" t="s">
        <v>261</v>
      </c>
      <c r="XDY429" s="91" t="s">
        <v>261</v>
      </c>
      <c r="XDZ429" s="91" t="s">
        <v>261</v>
      </c>
      <c r="XEA429" s="91" t="s">
        <v>261</v>
      </c>
      <c r="XEB429" s="91" t="s">
        <v>261</v>
      </c>
      <c r="XEC429" s="91" t="s">
        <v>261</v>
      </c>
      <c r="XED429" s="91" t="s">
        <v>261</v>
      </c>
      <c r="XEE429" s="91" t="s">
        <v>261</v>
      </c>
      <c r="XEF429" s="91" t="s">
        <v>261</v>
      </c>
      <c r="XEG429" s="91" t="s">
        <v>261</v>
      </c>
      <c r="XEH429" s="91" t="s">
        <v>261</v>
      </c>
      <c r="XEI429" s="91" t="s">
        <v>261</v>
      </c>
      <c r="XEJ429" s="91" t="s">
        <v>261</v>
      </c>
      <c r="XEK429" s="91" t="s">
        <v>261</v>
      </c>
      <c r="XEL429" s="91" t="s">
        <v>261</v>
      </c>
      <c r="XEM429" s="91" t="s">
        <v>261</v>
      </c>
      <c r="XEN429" s="91" t="s">
        <v>261</v>
      </c>
      <c r="XEO429" s="91" t="s">
        <v>261</v>
      </c>
      <c r="XEP429" s="91" t="s">
        <v>261</v>
      </c>
      <c r="XEQ429" s="91" t="s">
        <v>261</v>
      </c>
      <c r="XER429" s="91" t="s">
        <v>261</v>
      </c>
      <c r="XES429" s="91" t="s">
        <v>261</v>
      </c>
      <c r="XET429" s="91" t="s">
        <v>261</v>
      </c>
      <c r="XEU429" s="91" t="s">
        <v>261</v>
      </c>
      <c r="XEV429" s="91" t="s">
        <v>261</v>
      </c>
      <c r="XEW429" s="91" t="s">
        <v>261</v>
      </c>
      <c r="XEX429" s="91" t="s">
        <v>261</v>
      </c>
      <c r="XEY429" s="91" t="s">
        <v>261</v>
      </c>
      <c r="XEZ429" s="91" t="s">
        <v>261</v>
      </c>
      <c r="XFA429" s="91" t="s">
        <v>261</v>
      </c>
      <c r="XFB429" s="91" t="s">
        <v>261</v>
      </c>
      <c r="XFC429" s="91" t="s">
        <v>261</v>
      </c>
      <c r="XFD429" s="91" t="s">
        <v>261</v>
      </c>
    </row>
    <row r="430" spans="1:16384" ht="33" customHeight="1" x14ac:dyDescent="0.25">
      <c r="A430" s="103" t="s">
        <v>242</v>
      </c>
      <c r="B430" s="103"/>
      <c r="C430" s="103"/>
      <c r="D430" s="103"/>
      <c r="E430" s="103"/>
      <c r="F430" s="103"/>
      <c r="G430" s="103"/>
      <c r="H430" s="103"/>
      <c r="I430" s="103"/>
      <c r="J430" s="103"/>
      <c r="K430" s="103"/>
      <c r="L430" s="103"/>
      <c r="M430" s="103"/>
      <c r="N430" s="103"/>
      <c r="O430" s="103"/>
      <c r="P430" s="103"/>
      <c r="Q430" s="103"/>
      <c r="R430" s="103"/>
      <c r="S430" s="103"/>
      <c r="T430" s="103"/>
      <c r="U430" s="103"/>
      <c r="V430" s="103"/>
      <c r="W430" s="103"/>
      <c r="X430" s="103"/>
      <c r="Y430" s="103"/>
      <c r="Z430" s="103"/>
      <c r="AA430" s="103"/>
    </row>
  </sheetData>
  <mergeCells count="21">
    <mergeCell ref="A430:AA430"/>
    <mergeCell ref="V1:AA1"/>
    <mergeCell ref="A428:AA428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  <mergeCell ref="A4:AA4"/>
    <mergeCell ref="A6:AA6"/>
    <mergeCell ref="AE382:AF382"/>
    <mergeCell ref="AE393:AF393"/>
    <mergeCell ref="AB237:AC237"/>
  </mergeCells>
  <pageMargins left="0.39370078740157483" right="0.39370078740157483" top="0.78740157480314965" bottom="0.59055118110236227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2019-10-31T14:51:44Z</dcterms:modified>
</cp:coreProperties>
</file>